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101" yWindow="30" windowWidth="15480" windowHeight="11640" activeTab="5"/>
  </bookViews>
  <sheets>
    <sheet name="1" sheetId="1" r:id="rId1"/>
    <sheet name="1,1" sheetId="2" r:id="rId2"/>
    <sheet name="1,2" sheetId="3" r:id="rId3"/>
    <sheet name="2" sheetId="4" r:id="rId4"/>
    <sheet name="2,1" sheetId="5" r:id="rId5"/>
    <sheet name="2,2" sheetId="6" r:id="rId6"/>
  </sheets>
  <definedNames>
    <definedName name="_xlnm.Print_Area" localSheetId="5">'2,2'!$A$1:$D$84</definedName>
  </definedNames>
  <calcPr fullCalcOnLoad="1" refMode="R1C1"/>
</workbook>
</file>

<file path=xl/sharedStrings.xml><?xml version="1.0" encoding="utf-8"?>
<sst xmlns="http://schemas.openxmlformats.org/spreadsheetml/2006/main" count="708" uniqueCount="568">
  <si>
    <t xml:space="preserve">Налог на имущество юридических лиц </t>
  </si>
  <si>
    <t>Юридик шахслардан олинадиган ер солиги</t>
  </si>
  <si>
    <t xml:space="preserve">Земельный налог с юридических лиц </t>
  </si>
  <si>
    <t>Ягона солик тулови</t>
  </si>
  <si>
    <t>Единый налоговый платеж</t>
  </si>
  <si>
    <t>Ягона ер солиги</t>
  </si>
  <si>
    <t>Единый земельный налог</t>
  </si>
  <si>
    <t>Катъий белгиланган солик</t>
  </si>
  <si>
    <t>Фиксированный налог</t>
  </si>
  <si>
    <t>Бошка соликлар</t>
  </si>
  <si>
    <t>Прочие налоги</t>
  </si>
  <si>
    <t>Республика йул жамгармасига мажбурий туловлар</t>
  </si>
  <si>
    <t>Обязательные отчисления в Республиканский дорожный фонд</t>
  </si>
  <si>
    <t>Бюджетдан ташкари Пенсия жамгармасига мажбурий туловлар</t>
  </si>
  <si>
    <t>Обязательные отчисления во внебюджетный Пенсионный фонд</t>
  </si>
  <si>
    <t>Бюджетдан ташкари Пенсия жамгармасига хамда таьлим муассасаларини реконструкция килиш .мукаммал таьмирлаш ва жихозлаш жамгармасига мажбурий ажратмалар.</t>
  </si>
  <si>
    <t>Обязательные отчисления во внебюджетный фонд реконструкции.кап.ремонта и оснащения обр.учреждений</t>
  </si>
  <si>
    <t>Ягона ижтимоий тулов</t>
  </si>
  <si>
    <t>Единый социальный платеж</t>
  </si>
  <si>
    <t>Импортные буйича божхона божи</t>
  </si>
  <si>
    <t>Импортные таможенные пошлины</t>
  </si>
  <si>
    <t>Махаллий  бюджетга йигимлар</t>
  </si>
  <si>
    <t>Сборы в местный бюджет</t>
  </si>
  <si>
    <t xml:space="preserve">Бюджетга туловларнинг кечиктирилганлиги учун молиявий жазолар </t>
  </si>
  <si>
    <t>Финансовые санкции за просроченные платежи в бюджет</t>
  </si>
  <si>
    <t>Жами бюджетга туловлар суммаси ( 280 дан 470 сатргача, 291 сатрдан ташкари)</t>
  </si>
  <si>
    <t>Всего сумма платежей в бюджет (стр.с 280 до 470, кроме стр.291)</t>
  </si>
  <si>
    <t>Рахбар   ____________________________________</t>
  </si>
  <si>
    <t>Бош бухгалтер  ________________________</t>
  </si>
  <si>
    <t>Узбекистон Республикаси Молия вазирининг</t>
  </si>
  <si>
    <t>2002 йил 27 декабрдаги 140-сонли буйругига</t>
  </si>
  <si>
    <t>1-сонли илова, УзР АВ томонидан 2003й.</t>
  </si>
  <si>
    <t>24 январда руйхатга олинган № 1209-сон</t>
  </si>
  <si>
    <t>Приложение №1 к Приказу министра</t>
  </si>
  <si>
    <t>финансов от 27 декабря 2002 г. №140</t>
  </si>
  <si>
    <t xml:space="preserve">зарегестрированному МЮ </t>
  </si>
  <si>
    <t>24 января 2003г. № 1209</t>
  </si>
  <si>
    <t xml:space="preserve">                                       БУХГАЛТЕРИЯ  БАЛАНСИ - 1-сонли шакл</t>
  </si>
  <si>
    <t xml:space="preserve">                                        БУХГАЛТЕРСКИЙ  БАЛАНС - форма №1</t>
  </si>
  <si>
    <t>Кодлар</t>
  </si>
  <si>
    <t xml:space="preserve">      01 июль 2016 йил холатига</t>
  </si>
  <si>
    <t>Коды</t>
  </si>
  <si>
    <t>на  01 июля 2016г</t>
  </si>
  <si>
    <t xml:space="preserve">     БХУТ буйича 1-шакл</t>
  </si>
  <si>
    <t>0710001.</t>
  </si>
  <si>
    <t xml:space="preserve">     Форма №1 по ОКУД</t>
  </si>
  <si>
    <r>
      <t xml:space="preserve">Корхона ,ташкилот </t>
    </r>
    <r>
      <rPr>
        <b/>
        <sz val="12"/>
        <rFont val="Arial Narrow"/>
        <family val="2"/>
      </rPr>
      <t xml:space="preserve"> </t>
    </r>
  </si>
  <si>
    <t xml:space="preserve">                  КТУТ буйича-</t>
  </si>
  <si>
    <r>
      <t xml:space="preserve">Предприятие, организация    </t>
    </r>
    <r>
      <rPr>
        <b/>
        <sz val="10"/>
        <rFont val="Arial Narrow"/>
        <family val="2"/>
      </rPr>
      <t>АО "ИГИРНИГМ"</t>
    </r>
  </si>
  <si>
    <t xml:space="preserve">                  по ОКПО-</t>
  </si>
  <si>
    <r>
      <t>Тармок</t>
    </r>
    <r>
      <rPr>
        <b/>
        <sz val="12"/>
        <rFont val="Arial Narrow"/>
        <family val="2"/>
      </rPr>
      <t xml:space="preserve">  </t>
    </r>
  </si>
  <si>
    <t xml:space="preserve">               ХХТУТ буйича-</t>
  </si>
  <si>
    <r>
      <t xml:space="preserve">Отрасль        </t>
    </r>
    <r>
      <rPr>
        <b/>
        <sz val="10"/>
        <rFont val="Arial Narrow"/>
        <family val="2"/>
      </rPr>
      <t>НЕФТЕГАЗОВАЯ</t>
    </r>
  </si>
  <si>
    <t xml:space="preserve">               по ОКОНХ-</t>
  </si>
  <si>
    <t>Ташкилий-хукукий шакли</t>
  </si>
  <si>
    <t xml:space="preserve">                ТХШТ буйича-</t>
  </si>
  <si>
    <r>
      <t xml:space="preserve">Организационно-правовая форма </t>
    </r>
    <r>
      <rPr>
        <b/>
        <sz val="10"/>
        <rFont val="Arial Narrow"/>
        <family val="2"/>
      </rPr>
      <t>АО</t>
    </r>
  </si>
  <si>
    <t xml:space="preserve">                по КОПФ-</t>
  </si>
  <si>
    <t>Мулкчилик шакли</t>
  </si>
  <si>
    <t xml:space="preserve">                 МШТ буйича-</t>
  </si>
  <si>
    <t>Форма собственности</t>
  </si>
  <si>
    <t>Акционерная</t>
  </si>
  <si>
    <t xml:space="preserve">                 по КФС-</t>
  </si>
  <si>
    <t xml:space="preserve">Вазирлик, идора ва бошкалар </t>
  </si>
  <si>
    <t xml:space="preserve">               ДБИБТ буйича-</t>
  </si>
  <si>
    <t>01024</t>
  </si>
  <si>
    <r>
      <t xml:space="preserve">Министерства, ведомства и другие </t>
    </r>
    <r>
      <rPr>
        <b/>
        <sz val="10"/>
        <rFont val="Arial Narrow"/>
        <family val="2"/>
      </rPr>
      <t xml:space="preserve"> НХК "Узбекнефтгаз" </t>
    </r>
  </si>
  <si>
    <t xml:space="preserve">               по СООГУ-</t>
  </si>
  <si>
    <t>Солик туловчининг идентификацион раками</t>
  </si>
  <si>
    <t xml:space="preserve">                             СТИР-</t>
  </si>
  <si>
    <t>Идентификационный номер налогоплательщика</t>
  </si>
  <si>
    <t xml:space="preserve">                               ИНН-</t>
  </si>
  <si>
    <t>худуд</t>
  </si>
  <si>
    <t xml:space="preserve">                           МХОБТ-</t>
  </si>
  <si>
    <t>Территория</t>
  </si>
  <si>
    <t xml:space="preserve">                           СОАТО-</t>
  </si>
  <si>
    <t>Манзил</t>
  </si>
  <si>
    <t xml:space="preserve">                   Жунатилган </t>
  </si>
  <si>
    <t>Адрес</t>
  </si>
  <si>
    <t>г.Ташкент,100059, ул  Шота .Руставели  114</t>
  </si>
  <si>
    <t xml:space="preserve">                                сана-</t>
  </si>
  <si>
    <t xml:space="preserve">                Дата высылки-</t>
  </si>
  <si>
    <t>Улчов бирлиги, минг сум</t>
  </si>
  <si>
    <t xml:space="preserve">     Кабул килинган сана-</t>
  </si>
  <si>
    <r>
      <t xml:space="preserve">Еденица измерения, </t>
    </r>
    <r>
      <rPr>
        <b/>
        <sz val="10"/>
        <rFont val="Arial Narrow"/>
        <family val="2"/>
      </rPr>
      <t>тыс.сум</t>
    </r>
  </si>
  <si>
    <t xml:space="preserve">            Дата получения-</t>
  </si>
  <si>
    <t>Такдим килиш муддати-</t>
  </si>
  <si>
    <t xml:space="preserve">     Срок представления-</t>
  </si>
  <si>
    <t xml:space="preserve">                  Курсаткичларнинг номи</t>
  </si>
  <si>
    <t>Сатр</t>
  </si>
  <si>
    <t>Хисобот йили</t>
  </si>
  <si>
    <t xml:space="preserve"> коди</t>
  </si>
  <si>
    <t>бошига</t>
  </si>
  <si>
    <t>охириги</t>
  </si>
  <si>
    <t xml:space="preserve">                Наименование показателей</t>
  </si>
  <si>
    <t>Код</t>
  </si>
  <si>
    <t>На начало отчет-</t>
  </si>
  <si>
    <t>На конец отчет-</t>
  </si>
  <si>
    <t>строки</t>
  </si>
  <si>
    <t>ного периода</t>
  </si>
  <si>
    <t xml:space="preserve">                АКТИВ</t>
  </si>
  <si>
    <t>1. Узок муддатли активлар</t>
  </si>
  <si>
    <t>1. Долгосрочные активы</t>
  </si>
  <si>
    <t>Асосий воситалар:</t>
  </si>
  <si>
    <t>Основные средства:</t>
  </si>
  <si>
    <t>бошлангич (кайта тиклаш)киймат(0100 , 0300)</t>
  </si>
  <si>
    <t>превоначальная (восстановительная) стоимость (0100,0300)</t>
  </si>
  <si>
    <t>010.</t>
  </si>
  <si>
    <t>эскириш суммаси (0200)</t>
  </si>
  <si>
    <t>Сумма износа (0200)</t>
  </si>
  <si>
    <t>011.</t>
  </si>
  <si>
    <t>колдик(баланс) киймати (сатр.010 - 011)</t>
  </si>
  <si>
    <t>Остаточная(балансовая) стоимость (стр.010 - 011)</t>
  </si>
  <si>
    <t>012.</t>
  </si>
  <si>
    <t>Номоддий активлар:</t>
  </si>
  <si>
    <t>Нематериальные активы:</t>
  </si>
  <si>
    <t>бошлангич киймат(0400)</t>
  </si>
  <si>
    <t>первоначальная стоимость (0400)</t>
  </si>
  <si>
    <t>020.</t>
  </si>
  <si>
    <t>Амортизация суммаси (0500)</t>
  </si>
  <si>
    <t>Сумма амортизации(0500)</t>
  </si>
  <si>
    <t>021.</t>
  </si>
  <si>
    <t>колдик (баланс) киймати (сатр.020 - 021)</t>
  </si>
  <si>
    <t>остаточная(балансовая) стоимость (стр.020 - 021)</t>
  </si>
  <si>
    <t>022.</t>
  </si>
  <si>
    <t>Узок муддатли инвестициялар,жами(сатр.040+050+060+070+080),</t>
  </si>
  <si>
    <t>шу жумладан:</t>
  </si>
  <si>
    <t>Долгосрочные инвестиции,всего(стр.040+050+060+070+080),</t>
  </si>
  <si>
    <t>в том числе:</t>
  </si>
  <si>
    <t>030.</t>
  </si>
  <si>
    <t>кимматли когозлар (0610)</t>
  </si>
  <si>
    <t>Ценные бумаги (0610)</t>
  </si>
  <si>
    <t>040.</t>
  </si>
  <si>
    <t>Шуъба хужалик жамиятлариги инвестициялар (0620)</t>
  </si>
  <si>
    <t>Инвестиции в дочерние хозяйственные общества (0620)</t>
  </si>
  <si>
    <t>050.</t>
  </si>
  <si>
    <t>Карам хужалик жамиятларларига инвестициялар (0630)</t>
  </si>
  <si>
    <t>Инвестиции  в зависимые хозяйственные общества (0630)</t>
  </si>
  <si>
    <t>060.</t>
  </si>
  <si>
    <t>Чет эл капитали мавжуд булган корхоналарга инвестициялар</t>
  </si>
  <si>
    <t>(0640.)</t>
  </si>
  <si>
    <t>070</t>
  </si>
  <si>
    <t>Инвестиции в прледприятие с иностранным капиталом(0640.)</t>
  </si>
  <si>
    <t>Бошка узок муддатли инвестициялар (0690)</t>
  </si>
  <si>
    <t>Прочие долгосрочные инвестиции (0690)</t>
  </si>
  <si>
    <t>080.</t>
  </si>
  <si>
    <t>Урнатиладиган асбоб-ускуналар(0700)</t>
  </si>
  <si>
    <t>Оборудование к установке(0700)</t>
  </si>
  <si>
    <t>090.</t>
  </si>
  <si>
    <t>Капитал куйилмалар (0800)</t>
  </si>
  <si>
    <t>Капитальные вложения(0800)</t>
  </si>
  <si>
    <t>100.</t>
  </si>
  <si>
    <t>Узок муддатли дебиторлик карзлари(0910,0920,0930,0940)</t>
  </si>
  <si>
    <t>Долгосрочная дебиторская задолженность(0910,0920,0930,0940)</t>
  </si>
  <si>
    <t>110.</t>
  </si>
  <si>
    <t>шундан: муддати утган</t>
  </si>
  <si>
    <t>из нее: просроченная</t>
  </si>
  <si>
    <t>111.</t>
  </si>
  <si>
    <t>Узок муддатли кечиктирилган харажатлар(0950,0960,0990)</t>
  </si>
  <si>
    <t>Долгосрочные отсроченные расходы(0950,0960,0990)</t>
  </si>
  <si>
    <t>120.</t>
  </si>
  <si>
    <t>1 булим буйича жами (012+022+030+090+100+110+120)</t>
  </si>
  <si>
    <t>Итого по разделу 1(012+022+030+090+100+110+120)</t>
  </si>
  <si>
    <t>130.</t>
  </si>
  <si>
    <t>II.Жорий активлар</t>
  </si>
  <si>
    <t>II.Текущие активы</t>
  </si>
  <si>
    <t>Товар-моддий захиралари,жами(сатр.150+160+170+180), шу</t>
  </si>
  <si>
    <t>жумладан:</t>
  </si>
  <si>
    <t>Товарноматерилальные запасы,всего(стр.150+160+170+180)</t>
  </si>
  <si>
    <t>140.</t>
  </si>
  <si>
    <t>Ишлаб чикариш захиралари(1000,1100,1500,1600)</t>
  </si>
  <si>
    <t>Производственные запасы(1000,1100,1500,1600)</t>
  </si>
  <si>
    <t>150.</t>
  </si>
  <si>
    <t>Тугалланмаган ишлаб чикариш(2000,2100,2300,2700)</t>
  </si>
  <si>
    <t>Незавершенное производство(2000,2100,2300,2700)</t>
  </si>
  <si>
    <t>160.</t>
  </si>
  <si>
    <t>Тайёр махсулот(2800)</t>
  </si>
  <si>
    <t>Готовая продукция(2800)</t>
  </si>
  <si>
    <t>170.</t>
  </si>
  <si>
    <t>Товарлар (2900дан 2980нинг айирмаси)</t>
  </si>
  <si>
    <t>Товары (2900 за минусом 2980)</t>
  </si>
  <si>
    <t>180.</t>
  </si>
  <si>
    <t>Келгуси давр харажатлари (3100)</t>
  </si>
  <si>
    <t>Расходы будущих периодов (3100)</t>
  </si>
  <si>
    <t>190.</t>
  </si>
  <si>
    <t>Кечиктирилган харажатлар (3200)</t>
  </si>
  <si>
    <t>Отсроченные расходы (3200)</t>
  </si>
  <si>
    <t>200.</t>
  </si>
  <si>
    <t>Дебиторлар, жами</t>
  </si>
  <si>
    <t>(сатр.220+240+250+260+270+280+290+300+310)</t>
  </si>
  <si>
    <t>Дебиторы, всего</t>
  </si>
  <si>
    <t>(стр.220+240+250+260+270+280+290+300+310)</t>
  </si>
  <si>
    <t>210.</t>
  </si>
  <si>
    <t>211.</t>
  </si>
  <si>
    <t>Харидор ва буюртмачиларнинг карзи(4000дан 4900нинг</t>
  </si>
  <si>
    <t>айирмаси)</t>
  </si>
  <si>
    <t>Задолженность покупателей и заказчиков(4000 за минусом 4900)</t>
  </si>
  <si>
    <t>220.</t>
  </si>
  <si>
    <t xml:space="preserve">Ажратилган булинмаларнинг карзи (4110) </t>
  </si>
  <si>
    <t>Задолженность обособленных подразделений (4110)</t>
  </si>
  <si>
    <t>230.</t>
  </si>
  <si>
    <r>
      <t>Шуъба ва карам хужалик жамиятларнинг карзи (4120)</t>
    </r>
    <r>
      <rPr>
        <b/>
        <sz val="10"/>
        <rFont val="Arial Narrow"/>
        <family val="2"/>
      </rPr>
      <t xml:space="preserve"> </t>
    </r>
  </si>
  <si>
    <t>Задолженность дочерних и зависимых хозяйственных обществ(4120)</t>
  </si>
  <si>
    <t>240.</t>
  </si>
  <si>
    <t>Ходимларга берилган бунаклар (4200)</t>
  </si>
  <si>
    <t>Авансы, выданные персоналу (4200)</t>
  </si>
  <si>
    <t>250.</t>
  </si>
  <si>
    <t>Мол етказиб берувчилар ва пудратчиларга берилган бунаклар(4300)</t>
  </si>
  <si>
    <t>Авансы, выданные поставщикам и подрядчикам (4300)</t>
  </si>
  <si>
    <t>260.</t>
  </si>
  <si>
    <t>Бюджетга солик ва йигимлар буйича бунак туловлар (4400)</t>
  </si>
  <si>
    <t>Авансовые платежи по налогам и сборам в бюджет (4400)</t>
  </si>
  <si>
    <t>270.</t>
  </si>
  <si>
    <t>Максадли давлат жамгармалари ва сугурталар буйича бунак</t>
  </si>
  <si>
    <t>туловлари (4500)</t>
  </si>
  <si>
    <t xml:space="preserve">Авансовые платежи в государственные целевые фонды и по </t>
  </si>
  <si>
    <t>страхованию (4500)</t>
  </si>
  <si>
    <t>280.</t>
  </si>
  <si>
    <t>Таъсисчиларнинг устав капиталига улушлар буйича карзи(4600)</t>
  </si>
  <si>
    <t xml:space="preserve">Задолженность учредителей по вкладам в уставный капитал(4600) </t>
  </si>
  <si>
    <t>290.</t>
  </si>
  <si>
    <t>Ходимларнинг бошка операциялар буйича карзи (4700)</t>
  </si>
  <si>
    <t>Задолженность персонала по прочим операциям (4700)</t>
  </si>
  <si>
    <t>300.</t>
  </si>
  <si>
    <t>Бошка дебиторлик карзлари (4800)</t>
  </si>
  <si>
    <t>Прочие дебиторские задолженности (4800)</t>
  </si>
  <si>
    <t>310.</t>
  </si>
  <si>
    <t>Пул маблаглари, жами(сатр.330+340+350+360), шу жумладан:</t>
  </si>
  <si>
    <t>Денежные средства, всего(стр.330+340+350+360), в том числе:</t>
  </si>
  <si>
    <t>320.</t>
  </si>
  <si>
    <t>Кассадаги пул маблаглари (5000)</t>
  </si>
  <si>
    <t>Денежные средства в кассе (5000)</t>
  </si>
  <si>
    <t>330.</t>
  </si>
  <si>
    <t>Хисоблашиш счетидаги пул маблаглари (5100)</t>
  </si>
  <si>
    <t>Денежные средства на расчетном счете (5100)</t>
  </si>
  <si>
    <t>340.</t>
  </si>
  <si>
    <t>Чет эл валютасидаги пул маблаглари (5200)</t>
  </si>
  <si>
    <t>Денежные средства в иностранной валюте (5200)</t>
  </si>
  <si>
    <t>350.</t>
  </si>
  <si>
    <t>Бошка пул маблаглари ва эквивалентлари (5500,5600,5700)</t>
  </si>
  <si>
    <t>Прочие денежные средства и эквиваленты (5500,5600,5700)</t>
  </si>
  <si>
    <t>360.</t>
  </si>
  <si>
    <t>Киска муддатли инвестициялар (5800)</t>
  </si>
  <si>
    <t>Краткосрочные инвестиции (5800)</t>
  </si>
  <si>
    <t>370.</t>
  </si>
  <si>
    <t>Бошка жорий активлар (5900)</t>
  </si>
  <si>
    <t>Прочие текущие активы (5900)</t>
  </si>
  <si>
    <t>380.</t>
  </si>
  <si>
    <t>II булим буйича жами(сатр.140+190+200+210+230+320+370+380)</t>
  </si>
  <si>
    <t>Итого по разделу II (стр.140+190+200+210+230+320+370+380)</t>
  </si>
  <si>
    <t>390.</t>
  </si>
  <si>
    <t>Баланс активи буйича жами (сатр. 130+390)</t>
  </si>
  <si>
    <t>Всего по активу баланса (стр. 130+стр.390)</t>
  </si>
  <si>
    <t>400.</t>
  </si>
  <si>
    <t xml:space="preserve">                                              ПАССИВ</t>
  </si>
  <si>
    <t xml:space="preserve">                           I. Уз маблаглари манбалари</t>
  </si>
  <si>
    <t xml:space="preserve">                           I. Источник собственных средств</t>
  </si>
  <si>
    <t>Устав капитали (8300)</t>
  </si>
  <si>
    <t>Уставный капитал (8300)</t>
  </si>
  <si>
    <t>410.</t>
  </si>
  <si>
    <t>Кушилган капитал (8400)</t>
  </si>
  <si>
    <t>Добавленный капитал (8400)</t>
  </si>
  <si>
    <t>420.</t>
  </si>
  <si>
    <t>Резерв капитали (8500)</t>
  </si>
  <si>
    <t>Резервный капитал (8500)</t>
  </si>
  <si>
    <t>430.</t>
  </si>
  <si>
    <t>Сотиб олинган хусусий акциялар (8600)</t>
  </si>
  <si>
    <t>Выкупленные собственные акции (8600)</t>
  </si>
  <si>
    <t>440.</t>
  </si>
  <si>
    <t>Таксимланмаган фойда (копланмаган зарар)(8700)</t>
  </si>
  <si>
    <t>Нераспределенная прибыль (непокрытый убыток)(8700)</t>
  </si>
  <si>
    <t>450.</t>
  </si>
  <si>
    <t>Максадли тушумлар (8800)</t>
  </si>
  <si>
    <t>Целевые поступления (8800)</t>
  </si>
  <si>
    <t>460.</t>
  </si>
  <si>
    <t>Келгуси давр харажатлари ва туловлари учун захиралар(8900)</t>
  </si>
  <si>
    <t>Резервы предстоящих расходов и платежей (8900)</t>
  </si>
  <si>
    <t>470.</t>
  </si>
  <si>
    <t>I. Булим буйича жами (сатр.410+420+430+440+450+460+470)</t>
  </si>
  <si>
    <t>Итого по разделу I (стр.410+420+430+440+450+460+470)</t>
  </si>
  <si>
    <t>480.</t>
  </si>
  <si>
    <t xml:space="preserve">                                 II. Мажбуриятлар</t>
  </si>
  <si>
    <t xml:space="preserve">                                 II. Обязательства</t>
  </si>
  <si>
    <t>Узок муддатли мажбуриятлар, жами</t>
  </si>
  <si>
    <t>(сатр.500+520+530+540+550+560+570+580+590)</t>
  </si>
  <si>
    <t>Долгосрочные обязательства, всего</t>
  </si>
  <si>
    <t>(стр.500+520+530+540+550+560+570+580+590)</t>
  </si>
  <si>
    <t>490.</t>
  </si>
  <si>
    <t>шу жумладан: узок муддатли кредиторлик карзлари</t>
  </si>
  <si>
    <t>(сатр. 500+520+540+560+590)</t>
  </si>
  <si>
    <t>в том числе: долгосрочная кредиторская задолженность</t>
  </si>
  <si>
    <t>(стр. 500+520+540+560+590)</t>
  </si>
  <si>
    <t>491.</t>
  </si>
  <si>
    <t>шундан : муддати утган узок муддатли кредиторлик карзлари</t>
  </si>
  <si>
    <t xml:space="preserve">из нее: просроченная долгосрочная кредиторская задолженность </t>
  </si>
  <si>
    <t>492.</t>
  </si>
  <si>
    <t>Мол етказиб берувчилар ва пудртачиларга узок муддатли карз</t>
  </si>
  <si>
    <t>(7000).</t>
  </si>
  <si>
    <t>Долгосрочная задолженность поставщикам и подрядчикам(7000)</t>
  </si>
  <si>
    <t>500.</t>
  </si>
  <si>
    <t>Ажратилган булинмаларга узок муддатли карз(7110)</t>
  </si>
  <si>
    <t>Долгосрочная задолженность обособленным подразделениям(7110)</t>
  </si>
  <si>
    <t>510.</t>
  </si>
  <si>
    <t>Шуъба ва карам хужалик жамиятларга узок муддатли карз (7120)</t>
  </si>
  <si>
    <t>Долгосрочная задолженность дочерним и зависимым</t>
  </si>
  <si>
    <t>хозяйственным обществам (7120)</t>
  </si>
  <si>
    <t>520.</t>
  </si>
  <si>
    <t>Узок муддатли кечиктирилган даромадлар (7210,7220, 7230)</t>
  </si>
  <si>
    <t>Долгосрочные отсроченные доходы (7210,7220,7230)</t>
  </si>
  <si>
    <t>530.</t>
  </si>
  <si>
    <t>Солик ва мажбурий туловлар буйича узок муддатли</t>
  </si>
  <si>
    <t>кечиктирилган мажбуриятлар (7240)</t>
  </si>
  <si>
    <t xml:space="preserve">Долгосрочные отсроченные обязательства по налогам и </t>
  </si>
  <si>
    <t>обязательным платежам (7240)</t>
  </si>
  <si>
    <t>540.</t>
  </si>
  <si>
    <t>Бошка узок муддатли кечиктирилган мажбуриятлар (7250,7290)</t>
  </si>
  <si>
    <t>Прочие долгосрочные отсроченные обязательства (7250,7290)</t>
  </si>
  <si>
    <t>550.</t>
  </si>
  <si>
    <t>Харидорлар ва буюртмачилардан олинган бунаклар (7300)</t>
  </si>
  <si>
    <t>Авансы, полученные от покупателей и заказчиков (7300)</t>
  </si>
  <si>
    <t>560.</t>
  </si>
  <si>
    <t>Узок муддатли банк кредитлари (7810)</t>
  </si>
  <si>
    <t>Долгосрочные банковские кредиты (7810)</t>
  </si>
  <si>
    <t>570.</t>
  </si>
  <si>
    <t>Узок муддатли карзлар (7820,7830,7840)</t>
  </si>
  <si>
    <t>Долгосрочные займы (7820,7830,7840)</t>
  </si>
  <si>
    <t>580.</t>
  </si>
  <si>
    <t>Бошка узок муддатли кредиторлик карзлар (7900)</t>
  </si>
  <si>
    <t>Прочие долгосрочные кредиторские задолженности (7900)</t>
  </si>
  <si>
    <t>590.</t>
  </si>
  <si>
    <t>Жорий мажбуриятлар, жами</t>
  </si>
  <si>
    <t>(сатр. 610+630+640+650+660+670+680+690+700+710+720+730+740+750+760)</t>
  </si>
  <si>
    <t>Текущие обязательства, всего</t>
  </si>
  <si>
    <t>(стр. 610+620+630+640+650+660+670+680+690+700+710+720+730+740+750+760)</t>
  </si>
  <si>
    <t>600.</t>
  </si>
  <si>
    <t>шу жумладан: жорий кредиторлик карзлари</t>
  </si>
  <si>
    <t>(сатр. 610+630+650+670+680+690+700+710+720+760)</t>
  </si>
  <si>
    <t>в том числе : текущая кредиторская задолженность</t>
  </si>
  <si>
    <t>601.</t>
  </si>
  <si>
    <t>шундан : муддати утган жорий кредиторлик карзлари</t>
  </si>
  <si>
    <t>из нее: просроченная текущая кредиторская задолженность</t>
  </si>
  <si>
    <t>602.</t>
  </si>
  <si>
    <t>Мол етказиб берувчилар ва пудратчиларга карз(6000)</t>
  </si>
  <si>
    <t>Задолженность поставщикам и подрядчикам (6000)</t>
  </si>
  <si>
    <t>610.</t>
  </si>
  <si>
    <t xml:space="preserve">Ажратилган булинмаларга карз(6110) </t>
  </si>
  <si>
    <t xml:space="preserve">Задолженность обособленным подразделениям (6110) </t>
  </si>
  <si>
    <t>620.</t>
  </si>
  <si>
    <t>Шуъба ва карам хужалик жамиятларга карз(6120)</t>
  </si>
  <si>
    <t>Задолженность дочерним и зависимым хозяйственным обществам (6120)</t>
  </si>
  <si>
    <t>630.</t>
  </si>
  <si>
    <t>Кечиктирилган даромадлар (6210,6220,6230)</t>
  </si>
  <si>
    <t>Отсроченные доходы(6210,6220,6230)</t>
  </si>
  <si>
    <t>640.</t>
  </si>
  <si>
    <t xml:space="preserve">Солик ва мажбурий туловлар буйича кечиктирилган мажбуриятлар(6240) </t>
  </si>
  <si>
    <r>
      <t>Отсроченные обязательства по налогам и обязательным платежам (6240</t>
    </r>
    <r>
      <rPr>
        <b/>
        <sz val="10"/>
        <rFont val="Arial Narrow"/>
        <family val="2"/>
      </rPr>
      <t>)</t>
    </r>
  </si>
  <si>
    <t>650.</t>
  </si>
  <si>
    <t>Бошка кечиктирилган мажбуриятлар (6250,6290)</t>
  </si>
  <si>
    <t>Прочие отсроченные обязательства (6250,6290)</t>
  </si>
  <si>
    <t>660.</t>
  </si>
  <si>
    <t>Олинган бунаклар (6300)</t>
  </si>
  <si>
    <t>Полученные авансы(6300)</t>
  </si>
  <si>
    <t>670.</t>
  </si>
  <si>
    <t>Бюджетга туловлар буйича карз (6400)</t>
  </si>
  <si>
    <t>Задолженность по платежам в бюджет (6400)</t>
  </si>
  <si>
    <t>680.</t>
  </si>
  <si>
    <t>Сугурталар буйича карз (6510)</t>
  </si>
  <si>
    <t>Задолженность по страхованию (6510)</t>
  </si>
  <si>
    <t>690.</t>
  </si>
  <si>
    <t>Максадли давлат жамгармаларига туловлар буйича карз (6520)</t>
  </si>
  <si>
    <t>Задолженность по платежам в государственные целевые фонды(6520)</t>
  </si>
  <si>
    <t>700.</t>
  </si>
  <si>
    <t>Таъсисчиларга булган карзлар (6600)</t>
  </si>
  <si>
    <t>Задолженность учредителям (6600)</t>
  </si>
  <si>
    <t>710.</t>
  </si>
  <si>
    <t>Мехнатга хак тулаш буйича карз (6700)</t>
  </si>
  <si>
    <t>Задолженность по оплате труда (6700)</t>
  </si>
  <si>
    <t>720.</t>
  </si>
  <si>
    <t>Киска муддатли банк кредитлари (6810)</t>
  </si>
  <si>
    <t xml:space="preserve">Краткосрочные банковские кредиты (6810) </t>
  </si>
  <si>
    <t>730.</t>
  </si>
  <si>
    <t>Киска муддатли карзлар (6820,6830,6840)</t>
  </si>
  <si>
    <t>Краткосрочные займы (6820,6830,6840)</t>
  </si>
  <si>
    <t>740.</t>
  </si>
  <si>
    <t>Узок муддатли мажбуриятларнинг жорий кисми (6950)</t>
  </si>
  <si>
    <t>Текущая часть долгосрочных обязательств (6950)</t>
  </si>
  <si>
    <t>750.</t>
  </si>
  <si>
    <t>Бошка кредиторлик карзлар (6950дан ташкари 6900)</t>
  </si>
  <si>
    <t>прочие кредиторские задолженности (6900 кроме 6950)</t>
  </si>
  <si>
    <t>760.</t>
  </si>
  <si>
    <t>II булим буйича жами (сатр. 490+600)</t>
  </si>
  <si>
    <t>Итого по разделу II  (стр. 490+600)</t>
  </si>
  <si>
    <t>770.</t>
  </si>
  <si>
    <t>Баланс пассиви буйича жами (сатр.480+770)</t>
  </si>
  <si>
    <t>Всего по пассиву баланса (стр.480+770)</t>
  </si>
  <si>
    <t>780.</t>
  </si>
  <si>
    <t xml:space="preserve">                                                                        БАЛАНСДАН ТАШКАРИ СЧЁТЛАРДА</t>
  </si>
  <si>
    <t xml:space="preserve">                                                                  ХИСОБГА ОЛИНАДИГАН КИЙМАЛИКЛАРНИНГ </t>
  </si>
  <si>
    <t xml:space="preserve">                                                                         МАВЖУДЛИГИ ТУГРИСИДА МАЪЛУМОТ</t>
  </si>
  <si>
    <t xml:space="preserve">                                                                             СПРАВКА О НАЛИЧИИ ЦЕННОСТЕЙ,</t>
  </si>
  <si>
    <t xml:space="preserve">                                                                           УЧИТЫВАЕМЫХ НА ЗАБАЛАНСОВЫХ </t>
  </si>
  <si>
    <t xml:space="preserve">                                                                                                  СЧЕТАХ.</t>
  </si>
  <si>
    <t>Сатр коди</t>
  </si>
  <si>
    <t>Код строки</t>
  </si>
  <si>
    <t>На начало</t>
  </si>
  <si>
    <t>На конец</t>
  </si>
  <si>
    <t>отчетного периода</t>
  </si>
  <si>
    <t>Киска муддатли ижарага олинган асосий воситалар (001)</t>
  </si>
  <si>
    <t>Основные средства, полученные по краткосрочной аренде (001)</t>
  </si>
  <si>
    <t>790.</t>
  </si>
  <si>
    <t>Масъул саклашга кабул килинган товар-моддий кийматликлар (002)</t>
  </si>
  <si>
    <t>Товарно-материальные ценности, принятые на ответственное хранение (002)</t>
  </si>
  <si>
    <t>800.</t>
  </si>
  <si>
    <t>Кайта ишлашга кабул килинган материаллар (003)</t>
  </si>
  <si>
    <t>Материалы, принятые в переработку (003)</t>
  </si>
  <si>
    <t>810.</t>
  </si>
  <si>
    <t>Комиссияга кабул килинган товарлар (004)</t>
  </si>
  <si>
    <t>Товары, принятые на комиссию (004)</t>
  </si>
  <si>
    <t>820.</t>
  </si>
  <si>
    <t>Урнатиш учун кабул килинган ускуналар (005)</t>
  </si>
  <si>
    <t>Оборудование, принятое для монтажа (005)</t>
  </si>
  <si>
    <t>830.</t>
  </si>
  <si>
    <t>Катъий хисобот бланкалари (006)</t>
  </si>
  <si>
    <t>Бланки строгой отчетности (006)</t>
  </si>
  <si>
    <t>840.</t>
  </si>
  <si>
    <t>Туловга кобилиятсиз дебиторларнинг зарарга хисобидан чикарилган карзи(007)</t>
  </si>
  <si>
    <t>Списанная в убыток задолженность неплатежеспособных дебиторов (007)</t>
  </si>
  <si>
    <t>850.</t>
  </si>
  <si>
    <t>Олинган мажбурият ва туловларнинг таъминоти (008)</t>
  </si>
  <si>
    <t>Обеспечиение обязательств и платежей - полученные (008)</t>
  </si>
  <si>
    <t>860.</t>
  </si>
  <si>
    <t>Берилган мажбурият ва туловларнинг таъминоти (009)</t>
  </si>
  <si>
    <t>Обеспечение обязательств и платежей - выданные (009)</t>
  </si>
  <si>
    <t>870.</t>
  </si>
  <si>
    <t>Узок муддатли ижара шартномасига асосан бкрилган асосий воситалар (010)</t>
  </si>
  <si>
    <t>Основные средства, сданные по договору долгосрочной аренды(010)</t>
  </si>
  <si>
    <t>880.</t>
  </si>
  <si>
    <t>Ссуда шартномаси буйича олинган мулклар (011)</t>
  </si>
  <si>
    <t>Имущество, полученное по договору ссуды (011)</t>
  </si>
  <si>
    <t>890.</t>
  </si>
  <si>
    <t>Келгуси даврларда солик солинадиган базадан чикариладиган харажатлар(012)</t>
  </si>
  <si>
    <t>Расходы, исключаемые из налогооблагаемой базы следующих периодов (012)</t>
  </si>
  <si>
    <t>900.</t>
  </si>
  <si>
    <t>Вактинчалик солик имтиезлари (турлари буйича) (013)</t>
  </si>
  <si>
    <t>Временные налоговые льготы (по видам) (013)</t>
  </si>
  <si>
    <t>910.</t>
  </si>
  <si>
    <t>Фойдаланишдаги инвентар ва хужалик жихозлари (014)</t>
  </si>
  <si>
    <t>Инвентарь и хозяйственные принадлежности в эксплуатации (014)</t>
  </si>
  <si>
    <t xml:space="preserve"> </t>
  </si>
  <si>
    <t>Рахбар</t>
  </si>
  <si>
    <t>Руководитель ________________________</t>
  </si>
  <si>
    <t>Бош бухгалтер</t>
  </si>
  <si>
    <t>Главный бухгалтер____________________</t>
  </si>
  <si>
    <t xml:space="preserve">               МОЛИЯВИЙ НАТИЖАЛАР ТУГРИСИДАГИ ХИСОБОТ - 2-сонли шакл</t>
  </si>
  <si>
    <t xml:space="preserve">                     ОТЧЕТ О ФИНАНСОВЫХ РЕЗУЛЬТАТАХ - форма №2</t>
  </si>
  <si>
    <t xml:space="preserve"> 2016 йил 01 январдан  30 июнгача</t>
  </si>
  <si>
    <t>с 1 января  по 30 июня 2016 года</t>
  </si>
  <si>
    <t xml:space="preserve">     БХУТ буйича 2-шакл</t>
  </si>
  <si>
    <t xml:space="preserve">     Форма №2 по ОКУД</t>
  </si>
  <si>
    <t>01433379.</t>
  </si>
  <si>
    <r>
      <t xml:space="preserve">Организационно-правовая форма </t>
    </r>
    <r>
      <rPr>
        <b/>
        <sz val="10"/>
        <rFont val="Arial Narrow"/>
        <family val="2"/>
      </rPr>
      <t xml:space="preserve"> АО</t>
    </r>
  </si>
  <si>
    <t>г.Ташкент,100059, ул.Ш.Руставели, 114</t>
  </si>
  <si>
    <t xml:space="preserve">Утган йилнинг </t>
  </si>
  <si>
    <t>Хисобот даврида</t>
  </si>
  <si>
    <t>Курсаткичлар номи</t>
  </si>
  <si>
    <t>шу даврида</t>
  </si>
  <si>
    <t>коди</t>
  </si>
  <si>
    <t xml:space="preserve">За соответ.период </t>
  </si>
  <si>
    <t>За отчетный период</t>
  </si>
  <si>
    <t>Наименование показателя</t>
  </si>
  <si>
    <t>прошлого года</t>
  </si>
  <si>
    <t>Код стр.</t>
  </si>
  <si>
    <t>Доходы (прибыль)</t>
  </si>
  <si>
    <t>Расходы (убыток)</t>
  </si>
  <si>
    <t>Махсулот (товар, иш ва хизмат)ларни сотишдан соф тушум</t>
  </si>
  <si>
    <t>Чистая выручка от реализации продукции  (товаров, услуг)</t>
  </si>
  <si>
    <t>010</t>
  </si>
  <si>
    <t>х</t>
  </si>
  <si>
    <t>Сотилган махсулот (товар,  иш ва хизмат)ларнинг таннархи</t>
  </si>
  <si>
    <t>Себестоимость реализованной продукции (товаров, работ и услуг)</t>
  </si>
  <si>
    <t>020</t>
  </si>
  <si>
    <t>Махсулот (товар, иш ва хизмат)ларни сотишнинг ялпи фойдаси (зарари) (стр.010-020)</t>
  </si>
  <si>
    <t>Валовая прибыль (убыток) от реализации продукции (товаров, работ и услуг) (стр.010-020)</t>
  </si>
  <si>
    <t>030</t>
  </si>
  <si>
    <t>Давр харажатлари, жами (сатр.050+060+070+080) шу жумладан:</t>
  </si>
  <si>
    <t>Расходы периода, всего (стр.050+060+070+080) в т.ч.</t>
  </si>
  <si>
    <t>040</t>
  </si>
  <si>
    <t>Сотиш харажатлари</t>
  </si>
  <si>
    <t>Расходы по реализации</t>
  </si>
  <si>
    <t>050</t>
  </si>
  <si>
    <t>Маъмурий харажатлар</t>
  </si>
  <si>
    <t>Административные расходы</t>
  </si>
  <si>
    <t>060</t>
  </si>
  <si>
    <t>Бошка операцион харажатлар</t>
  </si>
  <si>
    <t>Прочие операционные расходы</t>
  </si>
  <si>
    <t>Келгусида соликка тортиладиган базадан чикариладиган хисобот даври харажитлари</t>
  </si>
  <si>
    <t>Расходы отчетного периода, исключаемые из НБ в будущем</t>
  </si>
  <si>
    <t>080</t>
  </si>
  <si>
    <t>Асосий фаолиятнинг бошка даромадлари</t>
  </si>
  <si>
    <t xml:space="preserve">Прочие доходы от основной деятельности </t>
  </si>
  <si>
    <t>090</t>
  </si>
  <si>
    <t>Асосий фаолиятнинг фойдаси (зарари) (сатр.030-040+090)</t>
  </si>
  <si>
    <t>Прибыль (убыток) от основной деятельности (стр.030-040+090)</t>
  </si>
  <si>
    <t>Молиявий фаолиятнинг даромадлари, жами (сатр.120+130+140+150+160), шу жумладан:</t>
  </si>
  <si>
    <t>Доходы от финансовой деятельности, всего (стр.120+130+140+150+160) в т.ч.</t>
  </si>
  <si>
    <t>Дивидендлар шаклидаги даромадлар</t>
  </si>
  <si>
    <t xml:space="preserve">Доходы в виде дивидендов </t>
  </si>
  <si>
    <t>Фойзлар шаклидаги даромадлар</t>
  </si>
  <si>
    <t xml:space="preserve">Доходы в виде процентов </t>
  </si>
  <si>
    <t>Узок муддатли ижара (лизинг)дан даромадлар</t>
  </si>
  <si>
    <t>Доходы от долгосрочной аренды (финансовый лизинг)</t>
  </si>
  <si>
    <t>Валюта курси фаркидан даромадлар</t>
  </si>
  <si>
    <t>Доходы от курсовых валютных разниц</t>
  </si>
  <si>
    <t>Молиявий фаолиятнинг бошка даромадлари</t>
  </si>
  <si>
    <t xml:space="preserve">Прочие доходы от финансовой деятельности </t>
  </si>
  <si>
    <t>Молиявий фаолият буйича харажатлар (сатр.180+190+200+210), шу жумладан:</t>
  </si>
  <si>
    <t>Расходы по финансовой деятельности  (стр.180+190+200+210) в т.ч.</t>
  </si>
  <si>
    <t>Фойзлар шаклидаги харажатлар</t>
  </si>
  <si>
    <t xml:space="preserve">Расходы в виде процентов </t>
  </si>
  <si>
    <t>Узок муддатли ижара (лизинг) буйича фойзлар шаклидаги харажатлар</t>
  </si>
  <si>
    <t>Расходы в виде процентов по долгосрочной аренды (финансовый лизинг)</t>
  </si>
  <si>
    <t>Валюта курси фаркидан зарарлар</t>
  </si>
  <si>
    <t>Убытки от валютных курсовых разниц</t>
  </si>
  <si>
    <t xml:space="preserve">Молиявий фаолият буйича бошка харажатлар </t>
  </si>
  <si>
    <t xml:space="preserve">Прочие расходы от финансовой деятельности </t>
  </si>
  <si>
    <t>Умумхужалик фаолиятнинг фойдаси (зарари) (сатр.100+110-170)</t>
  </si>
  <si>
    <t>Прибыль (убыток) от общехозяйственной деятельности (стр.100+110-170)</t>
  </si>
  <si>
    <t>Фавкулотдаги фойда ва зарарлар</t>
  </si>
  <si>
    <t>Чрезвычайные прибыли и убытки</t>
  </si>
  <si>
    <t>Даромад (фойда) солигини тулагунга кадар фойда (зарар) (сатр.220+/-230</t>
  </si>
  <si>
    <t>Прибыль (убыток) до уплаты налога на доход(прибыль) (стр.220+/-230)</t>
  </si>
  <si>
    <t>Даромад (фойда) солиги</t>
  </si>
  <si>
    <t>Налог на доход (прибыль)</t>
  </si>
  <si>
    <t>Фойдадан бошка соликлар ва йигимлар</t>
  </si>
  <si>
    <t>Прочие налоги и сборы от прибыли</t>
  </si>
  <si>
    <t>Хисобот даврининг соф фойдаси (зарари) (сатр.240-250-260</t>
  </si>
  <si>
    <t>Чистая прибыль (убыток) отчетного периода (стр.240-250-260)</t>
  </si>
  <si>
    <t xml:space="preserve">            БЮДЖЕТГА ТУЛОВЛАР ТУГРИСИДА МАЪЛУМОТ</t>
  </si>
  <si>
    <t xml:space="preserve">                                           СПРАВКА О ПЛАТЕЖАХ В БЮДЖЕТ</t>
  </si>
  <si>
    <t>Хисобот буйича</t>
  </si>
  <si>
    <t>Хисобот даври у-н</t>
  </si>
  <si>
    <t>туланади</t>
  </si>
  <si>
    <t>хисоб-китоб буйича</t>
  </si>
  <si>
    <t xml:space="preserve">Код </t>
  </si>
  <si>
    <t xml:space="preserve">Причитается по </t>
  </si>
  <si>
    <t>Хисоблангандан хакикатда</t>
  </si>
  <si>
    <t>расчету</t>
  </si>
  <si>
    <t>тулангани</t>
  </si>
  <si>
    <t>Фактически внесено из</t>
  </si>
  <si>
    <t>причитающихся по расчету</t>
  </si>
  <si>
    <t>за отчетный период</t>
  </si>
  <si>
    <t>Юридик шахслардан олинадиган даромад (фойда) солиги</t>
  </si>
  <si>
    <t>Налог на доходы (прибыль) юридических лиц</t>
  </si>
  <si>
    <t>Жисмоний шахслардан олинадиган даромад солиги</t>
  </si>
  <si>
    <t>Налог на доходы физических лиц</t>
  </si>
  <si>
    <t>шу жуладан:шахсий жамгариб бориладиган пенсия хисобваракаларига ажратмалар</t>
  </si>
  <si>
    <t>в том числе:отчисления в индивидуальные накопительные пенсионные счета граждан</t>
  </si>
  <si>
    <t>Ободонлаштириш ва ижтимоий инфратузилмани ривожлантириш солиги</t>
  </si>
  <si>
    <t>Налог на благоустройстов и развитие социальной инфраструктуры</t>
  </si>
  <si>
    <t>Кушилган киймат солиги</t>
  </si>
  <si>
    <t>Налог на добавленную стоимость</t>
  </si>
  <si>
    <t>Акциз солиги</t>
  </si>
  <si>
    <t>Акцизный налог</t>
  </si>
  <si>
    <t>Ер ости бойликларидан фойдаланганлик учун солик</t>
  </si>
  <si>
    <t>Налог на пользование недрами</t>
  </si>
  <si>
    <t>Сув ресурсларидан фойдаланганлик учун солик</t>
  </si>
  <si>
    <t>Налог за пользование водными ресурсами</t>
  </si>
  <si>
    <t>Юридик шахслардан мол-мулкига солинадиган солик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</si>
</sst>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b/>
      <sz val="11"/>
      <name val="Arial Cyr"/>
      <family val="0"/>
    </font>
    <font>
      <b/>
      <sz val="10"/>
      <name val="Arial Narrow"/>
      <family val="2"/>
    </font>
    <font>
      <b/>
      <sz val="12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0"/>
      <name val="Arial Cyr"/>
      <family val="0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sz val="10"/>
      <color indexed="8"/>
      <name val="Arial Cyr"/>
      <family val="0"/>
    </font>
    <font>
      <b/>
      <sz val="11"/>
      <name val="Arial Narrow"/>
      <family val="2"/>
    </font>
    <font>
      <sz val="10"/>
      <name val="Arial"/>
      <family val="0"/>
    </font>
    <font>
      <sz val="9"/>
      <name val="Arial"/>
      <family val="2"/>
    </font>
    <font>
      <sz val="10"/>
      <color indexed="8"/>
      <name val="Arial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0" borderId="7" applyNumberFormat="0" applyAlignment="0" applyProtection="0"/>
    <xf numFmtId="0" fontId="29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0" fillId="2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0" fillId="2" borderId="13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0" fillId="2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4" fillId="0" borderId="16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1" fontId="0" fillId="2" borderId="0" xfId="0" applyNumberFormat="1" applyFill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wrapText="1"/>
    </xf>
    <xf numFmtId="49" fontId="0" fillId="0" borderId="0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49" fontId="0" fillId="0" borderId="24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2" borderId="18" xfId="0" applyFill="1" applyBorder="1" applyAlignment="1">
      <alignment/>
    </xf>
    <xf numFmtId="0" fontId="0" fillId="2" borderId="17" xfId="0" applyFill="1" applyBorder="1" applyAlignment="1">
      <alignment/>
    </xf>
    <xf numFmtId="0" fontId="15" fillId="2" borderId="17" xfId="0" applyFont="1" applyFill="1" applyBorder="1" applyAlignment="1">
      <alignment/>
    </xf>
    <xf numFmtId="0" fontId="0" fillId="2" borderId="16" xfId="0" applyFill="1" applyBorder="1" applyAlignment="1">
      <alignment/>
    </xf>
    <xf numFmtId="0" fontId="15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49" fontId="16" fillId="0" borderId="14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16" fillId="0" borderId="19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5" fillId="0" borderId="14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15" fillId="0" borderId="24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15" fillId="0" borderId="0" xfId="0" applyFont="1" applyFill="1" applyBorder="1" applyAlignment="1">
      <alignment horizontal="center"/>
    </xf>
    <xf numFmtId="0" fontId="0" fillId="0" borderId="19" xfId="0" applyFill="1" applyBorder="1" applyAlignment="1">
      <alignment horizontal="left" wrapText="1"/>
    </xf>
    <xf numFmtId="0" fontId="15" fillId="0" borderId="19" xfId="0" applyFont="1" applyFill="1" applyBorder="1" applyAlignment="1">
      <alignment horizontal="center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4" xfId="0" applyFill="1" applyBorder="1" applyAlignment="1">
      <alignment horizontal="left"/>
    </xf>
    <xf numFmtId="0" fontId="15" fillId="0" borderId="15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23" xfId="0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0" fillId="0" borderId="14" xfId="0" applyFill="1" applyBorder="1" applyAlignment="1">
      <alignment wrapText="1"/>
    </xf>
    <xf numFmtId="0" fontId="0" fillId="0" borderId="23" xfId="0" applyFill="1" applyBorder="1" applyAlignment="1">
      <alignment horizontal="left"/>
    </xf>
    <xf numFmtId="0" fontId="15" fillId="0" borderId="23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horizontal="left" wrapText="1"/>
    </xf>
    <xf numFmtId="0" fontId="0" fillId="0" borderId="23" xfId="0" applyFill="1" applyBorder="1" applyAlignment="1">
      <alignment wrapText="1"/>
    </xf>
    <xf numFmtId="0" fontId="17" fillId="0" borderId="23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0" fontId="10" fillId="2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 wrapText="1" shrinkToFit="1"/>
    </xf>
    <xf numFmtId="0" fontId="0" fillId="0" borderId="12" xfId="0" applyBorder="1" applyAlignment="1">
      <alignment horizontal="center" wrapText="1" shrinkToFi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O225"/>
  <sheetViews>
    <sheetView view="pageBreakPreview" zoomScale="60" zoomScalePageLayoutView="0" workbookViewId="0" topLeftCell="A19">
      <selection activeCell="L51" sqref="L51"/>
    </sheetView>
  </sheetViews>
  <sheetFormatPr defaultColWidth="9.00390625" defaultRowHeight="12.75"/>
  <sheetData>
    <row r="1" spans="1:7" ht="12.75">
      <c r="A1" s="3"/>
      <c r="G1" s="3" t="s">
        <v>29</v>
      </c>
    </row>
    <row r="2" spans="1:7" ht="12.75">
      <c r="A2" s="3"/>
      <c r="G2" s="3" t="s">
        <v>30</v>
      </c>
    </row>
    <row r="3" spans="1:7" ht="12.75">
      <c r="A3" s="3"/>
      <c r="G3" s="3" t="s">
        <v>31</v>
      </c>
    </row>
    <row r="4" spans="1:7" ht="12.75">
      <c r="A4" s="3"/>
      <c r="G4" s="3" t="s">
        <v>32</v>
      </c>
    </row>
    <row r="5" spans="1:7" ht="12.75">
      <c r="A5" s="3"/>
      <c r="G5" s="3"/>
    </row>
    <row r="6" spans="1:7" ht="12.75">
      <c r="A6" s="3"/>
      <c r="G6" s="3" t="s">
        <v>33</v>
      </c>
    </row>
    <row r="7" spans="1:7" ht="12.75">
      <c r="A7" s="3"/>
      <c r="G7" s="3" t="s">
        <v>34</v>
      </c>
    </row>
    <row r="8" spans="1:7" ht="12.75">
      <c r="A8" s="3"/>
      <c r="G8" s="3" t="s">
        <v>35</v>
      </c>
    </row>
    <row r="9" spans="1:7" ht="12.75">
      <c r="A9" s="3"/>
      <c r="G9" s="3" t="s">
        <v>36</v>
      </c>
    </row>
    <row r="12" ht="15">
      <c r="A12" s="4" t="s">
        <v>37</v>
      </c>
    </row>
    <row r="13" ht="15">
      <c r="A13" s="4" t="s">
        <v>38</v>
      </c>
    </row>
    <row r="16" ht="12.75">
      <c r="J16" s="5" t="s">
        <v>39</v>
      </c>
    </row>
    <row r="17" spans="2:15" ht="12.75">
      <c r="B17" s="3"/>
      <c r="C17" s="3"/>
      <c r="D17" s="6" t="s">
        <v>40</v>
      </c>
      <c r="E17" s="3"/>
      <c r="F17" s="3"/>
      <c r="G17" s="3"/>
      <c r="H17" s="3"/>
      <c r="I17" s="3"/>
      <c r="J17" s="7" t="s">
        <v>41</v>
      </c>
      <c r="K17" s="3"/>
      <c r="L17" s="3"/>
      <c r="M17" s="3"/>
      <c r="N17" s="3"/>
      <c r="O17" s="3"/>
    </row>
    <row r="18" spans="2:15" ht="12.75">
      <c r="B18" s="3"/>
      <c r="C18" s="3"/>
      <c r="E18" s="8" t="s">
        <v>42</v>
      </c>
      <c r="F18" s="3"/>
      <c r="G18" s="3"/>
      <c r="H18" s="3" t="s">
        <v>43</v>
      </c>
      <c r="I18" s="3"/>
      <c r="J18" s="9" t="s">
        <v>44</v>
      </c>
      <c r="K18" s="3"/>
      <c r="L18" s="3"/>
      <c r="M18" s="3"/>
      <c r="N18" s="3"/>
      <c r="O18" s="3"/>
    </row>
    <row r="19" spans="1:15" ht="12.75">
      <c r="A19" s="3"/>
      <c r="B19" s="3"/>
      <c r="C19" s="3"/>
      <c r="D19" s="3"/>
      <c r="E19" s="3"/>
      <c r="F19" s="3"/>
      <c r="G19" s="3"/>
      <c r="H19" s="3" t="s">
        <v>45</v>
      </c>
      <c r="I19" s="3"/>
      <c r="J19" s="7"/>
      <c r="K19" s="3"/>
      <c r="L19" s="3"/>
      <c r="M19" s="3"/>
      <c r="N19" s="3"/>
      <c r="O19" s="3"/>
    </row>
    <row r="20" spans="1:15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5.75">
      <c r="A21" s="3" t="s">
        <v>46</v>
      </c>
      <c r="B21" s="3"/>
      <c r="C21" s="3"/>
      <c r="D21" s="3"/>
      <c r="E21" s="3"/>
      <c r="F21" s="3"/>
      <c r="G21" s="3"/>
      <c r="H21" s="3" t="s">
        <v>47</v>
      </c>
      <c r="I21" s="3"/>
      <c r="J21" s="10">
        <v>1433379</v>
      </c>
      <c r="K21" s="3"/>
      <c r="L21" s="3"/>
      <c r="M21" s="3"/>
      <c r="N21" s="3"/>
      <c r="O21" s="3"/>
    </row>
    <row r="22" spans="1:15" ht="12.75">
      <c r="A22" s="3" t="s">
        <v>48</v>
      </c>
      <c r="B22" s="3"/>
      <c r="C22" s="3"/>
      <c r="D22" s="3"/>
      <c r="E22" s="3"/>
      <c r="F22" s="3"/>
      <c r="G22" s="3"/>
      <c r="H22" s="3" t="s">
        <v>49</v>
      </c>
      <c r="I22" s="3"/>
      <c r="J22" s="11"/>
      <c r="K22" s="3"/>
      <c r="L22" s="3"/>
      <c r="M22" s="3"/>
      <c r="N22" s="3"/>
      <c r="O22" s="3"/>
    </row>
    <row r="23" spans="1:15" ht="18">
      <c r="A23" s="12"/>
      <c r="B23" s="13"/>
      <c r="C23" s="3"/>
      <c r="D23" s="3"/>
      <c r="E23" s="3"/>
      <c r="F23" s="3"/>
      <c r="G23" s="3"/>
      <c r="H23" s="3"/>
      <c r="I23" s="3"/>
      <c r="J23" s="7"/>
      <c r="K23" s="3"/>
      <c r="L23" s="3"/>
      <c r="M23" s="3"/>
      <c r="N23" s="3"/>
      <c r="O23" s="3"/>
    </row>
    <row r="24" spans="1:15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5.75">
      <c r="A25" s="3" t="s">
        <v>50</v>
      </c>
      <c r="B25" s="3"/>
      <c r="C25" s="3"/>
      <c r="D25" s="3"/>
      <c r="E25" s="3"/>
      <c r="F25" s="3"/>
      <c r="G25" s="3"/>
      <c r="H25" s="3" t="s">
        <v>51</v>
      </c>
      <c r="I25" s="3"/>
      <c r="J25" s="14"/>
      <c r="K25" s="3"/>
      <c r="L25" s="3"/>
      <c r="M25" s="3"/>
      <c r="N25" s="3"/>
      <c r="O25" s="3"/>
    </row>
    <row r="26" spans="1:15" ht="12.75">
      <c r="A26" s="3" t="s">
        <v>52</v>
      </c>
      <c r="B26" s="3"/>
      <c r="C26" s="3"/>
      <c r="D26" s="3"/>
      <c r="E26" s="3"/>
      <c r="F26" s="3"/>
      <c r="G26" s="3"/>
      <c r="H26" s="3" t="s">
        <v>53</v>
      </c>
      <c r="I26" s="3"/>
      <c r="J26" s="11">
        <v>95120</v>
      </c>
      <c r="K26" s="3"/>
      <c r="L26" s="3"/>
      <c r="M26" s="3"/>
      <c r="N26" s="3"/>
      <c r="O26" s="3"/>
    </row>
    <row r="27" spans="1:15" ht="15.75">
      <c r="A27" s="12"/>
      <c r="B27" s="15"/>
      <c r="C27" s="3"/>
      <c r="D27" s="3"/>
      <c r="E27" s="3"/>
      <c r="F27" s="3"/>
      <c r="G27" s="3"/>
      <c r="H27" s="3"/>
      <c r="I27" s="3"/>
      <c r="J27" s="16"/>
      <c r="K27" s="3"/>
      <c r="L27" s="3"/>
      <c r="M27" s="3"/>
      <c r="N27" s="3"/>
      <c r="O27" s="3"/>
    </row>
    <row r="28" spans="1:15" ht="12.75">
      <c r="A28" s="3"/>
      <c r="B28" s="3"/>
      <c r="C28" s="3"/>
      <c r="D28" s="3"/>
      <c r="E28" s="3"/>
      <c r="F28" s="3"/>
      <c r="G28" s="3"/>
      <c r="H28" s="3"/>
      <c r="I28" s="3"/>
      <c r="J28" s="17"/>
      <c r="K28" s="3"/>
      <c r="L28" s="3"/>
      <c r="M28" s="3"/>
      <c r="N28" s="3"/>
      <c r="O28" s="3"/>
    </row>
    <row r="29" spans="1:15" ht="12.75">
      <c r="A29" s="3" t="s">
        <v>54</v>
      </c>
      <c r="B29" s="3"/>
      <c r="C29" s="3"/>
      <c r="D29" s="3"/>
      <c r="E29" s="3"/>
      <c r="F29" s="3"/>
      <c r="G29" s="3"/>
      <c r="H29" s="3" t="s">
        <v>55</v>
      </c>
      <c r="I29" s="3"/>
      <c r="J29" s="10"/>
      <c r="K29" s="3"/>
      <c r="L29" s="3"/>
      <c r="M29" s="3"/>
      <c r="N29" s="3"/>
      <c r="O29" s="3"/>
    </row>
    <row r="30" spans="1:15" ht="12.75">
      <c r="A30" s="3" t="s">
        <v>56</v>
      </c>
      <c r="B30" s="3"/>
      <c r="C30" s="3"/>
      <c r="D30" s="3"/>
      <c r="E30" s="3"/>
      <c r="F30" s="3"/>
      <c r="G30" s="3"/>
      <c r="H30" s="3" t="s">
        <v>57</v>
      </c>
      <c r="I30" s="3"/>
      <c r="J30" s="9"/>
      <c r="K30" s="3"/>
      <c r="L30" s="3"/>
      <c r="M30" s="3"/>
      <c r="N30" s="3"/>
      <c r="O30" s="3"/>
    </row>
    <row r="31" spans="1:15" ht="12.75">
      <c r="A31" s="3"/>
      <c r="B31" s="3"/>
      <c r="C31" s="3"/>
      <c r="D31" s="3"/>
      <c r="E31" s="3"/>
      <c r="F31" s="3"/>
      <c r="G31" s="3"/>
      <c r="H31" s="3"/>
      <c r="I31" s="3"/>
      <c r="J31" s="16"/>
      <c r="K31" s="3"/>
      <c r="L31" s="3"/>
      <c r="M31" s="3"/>
      <c r="N31" s="3"/>
      <c r="O31" s="3"/>
    </row>
    <row r="32" spans="1:15" ht="12.75">
      <c r="A32" s="3"/>
      <c r="B32" s="3"/>
      <c r="C32" s="3"/>
      <c r="D32" s="3"/>
      <c r="E32" s="3"/>
      <c r="F32" s="3"/>
      <c r="G32" s="3"/>
      <c r="H32" s="3"/>
      <c r="I32" s="3"/>
      <c r="J32" s="17"/>
      <c r="K32" s="3"/>
      <c r="L32" s="3"/>
      <c r="M32" s="3"/>
      <c r="N32" s="3"/>
      <c r="O32" s="3"/>
    </row>
    <row r="33" spans="1:15" ht="15.75">
      <c r="A33" s="3" t="s">
        <v>58</v>
      </c>
      <c r="B33" s="15"/>
      <c r="C33" s="15"/>
      <c r="D33" s="3"/>
      <c r="E33" s="3"/>
      <c r="F33" s="3"/>
      <c r="G33" s="3"/>
      <c r="H33" s="3" t="s">
        <v>59</v>
      </c>
      <c r="I33" s="3"/>
      <c r="J33" s="10">
        <v>273</v>
      </c>
      <c r="K33" s="3"/>
      <c r="L33" s="3"/>
      <c r="M33" s="3"/>
      <c r="N33" s="3"/>
      <c r="O33" s="3"/>
    </row>
    <row r="34" spans="1:15" ht="12.75">
      <c r="A34" s="3" t="s">
        <v>60</v>
      </c>
      <c r="B34" s="3"/>
      <c r="C34" s="6" t="s">
        <v>61</v>
      </c>
      <c r="D34" s="3"/>
      <c r="E34" s="3"/>
      <c r="F34" s="3"/>
      <c r="G34" s="3"/>
      <c r="H34" s="3" t="s">
        <v>62</v>
      </c>
      <c r="I34" s="3"/>
      <c r="J34" s="9"/>
      <c r="K34" s="3"/>
      <c r="L34" s="3"/>
      <c r="M34" s="3"/>
      <c r="N34" s="3"/>
      <c r="O34" s="3"/>
    </row>
    <row r="35" spans="1:15" ht="15.75">
      <c r="A35" s="3"/>
      <c r="B35" s="15"/>
      <c r="C35" s="3"/>
      <c r="D35" s="3"/>
      <c r="E35" s="3"/>
      <c r="F35" s="3"/>
      <c r="G35" s="3"/>
      <c r="H35" s="3"/>
      <c r="I35" s="3"/>
      <c r="J35" s="16"/>
      <c r="K35" s="3"/>
      <c r="L35" s="3"/>
      <c r="M35" s="3"/>
      <c r="N35" s="3"/>
      <c r="O35" s="3"/>
    </row>
    <row r="36" spans="1:15" ht="12.75">
      <c r="A36" s="3"/>
      <c r="B36" s="3"/>
      <c r="C36" s="3"/>
      <c r="D36" s="3"/>
      <c r="E36" s="3"/>
      <c r="F36" s="3"/>
      <c r="G36" s="3"/>
      <c r="H36" s="3"/>
      <c r="I36" s="3"/>
      <c r="J36" s="17"/>
      <c r="K36" s="3"/>
      <c r="L36" s="3"/>
      <c r="M36" s="3"/>
      <c r="N36" s="3"/>
      <c r="O36" s="3"/>
    </row>
    <row r="37" spans="1:15" ht="12.75">
      <c r="A37" s="3" t="s">
        <v>63</v>
      </c>
      <c r="B37" s="3"/>
      <c r="C37" s="3"/>
      <c r="D37" s="3"/>
      <c r="E37" s="3"/>
      <c r="F37" s="3"/>
      <c r="G37" s="3"/>
      <c r="H37" s="3" t="s">
        <v>64</v>
      </c>
      <c r="I37" s="3"/>
      <c r="J37" s="18" t="s">
        <v>65</v>
      </c>
      <c r="K37" s="3"/>
      <c r="L37" s="3"/>
      <c r="M37" s="3"/>
      <c r="N37" s="3"/>
      <c r="O37" s="3"/>
    </row>
    <row r="38" spans="1:15" ht="12.75">
      <c r="A38" s="3" t="s">
        <v>66</v>
      </c>
      <c r="B38" s="3"/>
      <c r="C38" s="3"/>
      <c r="D38" s="3"/>
      <c r="E38" s="3"/>
      <c r="F38" s="3"/>
      <c r="G38" s="3"/>
      <c r="H38" s="3" t="s">
        <v>67</v>
      </c>
      <c r="I38" s="3"/>
      <c r="J38" s="9"/>
      <c r="K38" s="3"/>
      <c r="L38" s="3"/>
      <c r="M38" s="3"/>
      <c r="N38" s="3"/>
      <c r="O38" s="3"/>
    </row>
    <row r="39" spans="1:15" ht="12.75">
      <c r="A39" s="3"/>
      <c r="B39" s="3"/>
      <c r="C39" s="3"/>
      <c r="D39" s="3"/>
      <c r="E39" s="3"/>
      <c r="F39" s="3"/>
      <c r="G39" s="3"/>
      <c r="H39" s="3"/>
      <c r="I39" s="3"/>
      <c r="J39" s="16"/>
      <c r="K39" s="3"/>
      <c r="L39" s="3"/>
      <c r="M39" s="3"/>
      <c r="N39" s="3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17"/>
      <c r="K40" s="3"/>
      <c r="L40" s="3"/>
      <c r="M40" s="3"/>
      <c r="N40" s="3"/>
      <c r="O40" s="3"/>
    </row>
    <row r="41" spans="1:15" ht="12.75">
      <c r="A41" s="3" t="s">
        <v>68</v>
      </c>
      <c r="B41" s="3"/>
      <c r="C41" s="3"/>
      <c r="D41" s="3"/>
      <c r="E41" s="3"/>
      <c r="F41" s="3"/>
      <c r="G41" s="3"/>
      <c r="H41" s="3" t="s">
        <v>69</v>
      </c>
      <c r="I41" s="3"/>
      <c r="J41" s="10"/>
      <c r="K41" s="3"/>
      <c r="L41" s="3"/>
      <c r="M41" s="3"/>
      <c r="N41" s="3"/>
      <c r="O41" s="3"/>
    </row>
    <row r="42" spans="1:15" ht="12.75">
      <c r="A42" s="3" t="s">
        <v>70</v>
      </c>
      <c r="B42" s="3"/>
      <c r="C42" s="3"/>
      <c r="D42" s="3"/>
      <c r="E42" s="3"/>
      <c r="F42" s="3"/>
      <c r="G42" s="3"/>
      <c r="H42" s="3" t="s">
        <v>71</v>
      </c>
      <c r="I42" s="3"/>
      <c r="J42" s="16">
        <v>200624934</v>
      </c>
      <c r="K42" s="3"/>
      <c r="L42" s="3"/>
      <c r="M42" s="3"/>
      <c r="N42" s="3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17"/>
      <c r="K43" s="3"/>
      <c r="L43" s="3"/>
      <c r="M43" s="3"/>
      <c r="N43" s="3"/>
      <c r="O43" s="3"/>
    </row>
    <row r="44" spans="1:15" ht="12.75">
      <c r="A44" s="3" t="s">
        <v>72</v>
      </c>
      <c r="B44" s="3"/>
      <c r="C44" s="3"/>
      <c r="D44" s="3"/>
      <c r="E44" s="3"/>
      <c r="F44" s="3"/>
      <c r="G44" s="3"/>
      <c r="H44" s="3" t="s">
        <v>73</v>
      </c>
      <c r="I44" s="3"/>
      <c r="J44" s="10">
        <v>1726287</v>
      </c>
      <c r="K44" s="3"/>
      <c r="L44" s="3"/>
      <c r="M44" s="3"/>
      <c r="N44" s="3"/>
      <c r="O44" s="3"/>
    </row>
    <row r="45" spans="1:15" ht="12.75">
      <c r="A45" s="3" t="s">
        <v>74</v>
      </c>
      <c r="B45" s="3"/>
      <c r="C45" s="3"/>
      <c r="D45" s="3"/>
      <c r="E45" s="3"/>
      <c r="F45" s="3"/>
      <c r="G45" s="3"/>
      <c r="H45" s="3" t="s">
        <v>75</v>
      </c>
      <c r="I45" s="3"/>
      <c r="J45" s="16"/>
      <c r="K45" s="3"/>
      <c r="L45" s="3"/>
      <c r="M45" s="3"/>
      <c r="N45" s="3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17"/>
      <c r="K46" s="3"/>
      <c r="L46" s="3"/>
      <c r="M46" s="3"/>
      <c r="N46" s="3"/>
      <c r="O46" s="3"/>
    </row>
    <row r="47" spans="1:15" ht="15.75">
      <c r="A47" s="3" t="s">
        <v>76</v>
      </c>
      <c r="B47" s="15"/>
      <c r="C47" s="3"/>
      <c r="D47" s="3"/>
      <c r="E47" s="3"/>
      <c r="F47" s="3"/>
      <c r="G47" s="3"/>
      <c r="H47" s="3" t="s">
        <v>77</v>
      </c>
      <c r="I47" s="3"/>
      <c r="J47" s="14"/>
      <c r="K47" s="3"/>
      <c r="L47" s="3"/>
      <c r="M47" s="3"/>
      <c r="N47" s="3"/>
      <c r="O47" s="3"/>
    </row>
    <row r="48" spans="1:15" ht="12.75">
      <c r="A48" s="3" t="s">
        <v>78</v>
      </c>
      <c r="B48" s="19" t="s">
        <v>79</v>
      </c>
      <c r="C48" s="3"/>
      <c r="D48" s="3"/>
      <c r="E48" s="3"/>
      <c r="F48" s="3"/>
      <c r="G48" s="3"/>
      <c r="H48" s="3" t="s">
        <v>80</v>
      </c>
      <c r="I48" s="3"/>
      <c r="J48" s="11"/>
      <c r="K48" s="3"/>
      <c r="L48" s="3"/>
      <c r="M48" s="3"/>
      <c r="N48" s="3"/>
      <c r="O48" s="3"/>
    </row>
    <row r="49" spans="1:15" ht="12.75">
      <c r="A49" s="6"/>
      <c r="B49" s="3"/>
      <c r="C49" s="3"/>
      <c r="D49" s="3"/>
      <c r="E49" s="3"/>
      <c r="F49" s="3"/>
      <c r="G49" s="3"/>
      <c r="H49" s="3" t="s">
        <v>81</v>
      </c>
      <c r="I49" s="3"/>
      <c r="J49" s="7"/>
      <c r="K49" s="3"/>
      <c r="L49" s="3"/>
      <c r="M49" s="3"/>
      <c r="N49" s="3"/>
      <c r="O49" s="3"/>
    </row>
    <row r="50" spans="1:1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>
      <c r="A51" s="3" t="s">
        <v>82</v>
      </c>
      <c r="B51" s="3"/>
      <c r="C51" s="3"/>
      <c r="D51" s="3"/>
      <c r="E51" s="3"/>
      <c r="F51" s="3"/>
      <c r="G51" s="3"/>
      <c r="H51" s="3" t="s">
        <v>83</v>
      </c>
      <c r="I51" s="3"/>
      <c r="J51" s="14"/>
      <c r="K51" s="3"/>
      <c r="L51" s="3"/>
      <c r="M51" s="3"/>
      <c r="N51" s="3"/>
      <c r="O51" s="3"/>
    </row>
    <row r="52" spans="1:15" ht="12.75">
      <c r="A52" s="3" t="s">
        <v>84</v>
      </c>
      <c r="B52" s="3"/>
      <c r="C52" s="3"/>
      <c r="D52" s="3"/>
      <c r="E52" s="3"/>
      <c r="F52" s="3"/>
      <c r="G52" s="3"/>
      <c r="H52" s="3" t="s">
        <v>85</v>
      </c>
      <c r="I52" s="3"/>
      <c r="J52" s="7"/>
      <c r="K52" s="3"/>
      <c r="L52" s="3"/>
      <c r="M52" s="3"/>
      <c r="N52" s="3"/>
      <c r="O52" s="3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>
      <c r="A54" s="3"/>
      <c r="B54" s="3"/>
      <c r="C54" s="3"/>
      <c r="D54" s="3"/>
      <c r="E54" s="3"/>
      <c r="F54" s="3"/>
      <c r="G54" s="3"/>
      <c r="H54" s="3" t="s">
        <v>86</v>
      </c>
      <c r="I54" s="3"/>
      <c r="J54" s="14"/>
      <c r="K54" s="3"/>
      <c r="L54" s="3"/>
      <c r="M54" s="3"/>
      <c r="N54" s="3"/>
      <c r="O54" s="3"/>
    </row>
    <row r="55" spans="1:15" ht="12.75">
      <c r="A55" s="3"/>
      <c r="B55" s="3"/>
      <c r="C55" s="3"/>
      <c r="D55" s="3"/>
      <c r="E55" s="3"/>
      <c r="F55" s="3"/>
      <c r="G55" s="3"/>
      <c r="H55" s="3" t="s">
        <v>87</v>
      </c>
      <c r="I55" s="3"/>
      <c r="J55" s="7"/>
      <c r="K55" s="3"/>
      <c r="L55" s="3"/>
      <c r="M55" s="3"/>
      <c r="N55" s="3"/>
      <c r="O55" s="3"/>
    </row>
    <row r="56" spans="1:1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3:I229"/>
  <sheetViews>
    <sheetView view="pageBreakPreview" zoomScaleSheetLayoutView="100" zoomScalePageLayoutView="0" workbookViewId="0" topLeftCell="A69">
      <selection activeCell="H89" sqref="H89"/>
    </sheetView>
  </sheetViews>
  <sheetFormatPr defaultColWidth="9.00390625" defaultRowHeight="12.75"/>
  <cols>
    <col min="1" max="3" width="9.125" style="25" customWidth="1"/>
    <col min="4" max="4" width="15.75390625" style="25" bestFit="1" customWidth="1"/>
    <col min="5" max="5" width="19.25390625" style="25" customWidth="1"/>
    <col min="6" max="6" width="10.25390625" style="25" customWidth="1"/>
    <col min="7" max="7" width="16.25390625" style="25" customWidth="1"/>
    <col min="8" max="8" width="15.875" style="76" customWidth="1"/>
    <col min="9" max="9" width="0.12890625" style="25" customWidth="1"/>
    <col min="10" max="10" width="9.125" style="25" customWidth="1"/>
    <col min="11" max="11" width="9.25390625" style="25" bestFit="1" customWidth="1"/>
    <col min="12" max="16384" width="9.125" style="25" customWidth="1"/>
  </cols>
  <sheetData>
    <row r="3" spans="1:8" ht="12.75">
      <c r="A3" s="20" t="s">
        <v>88</v>
      </c>
      <c r="B3" s="21"/>
      <c r="C3" s="21"/>
      <c r="D3" s="21"/>
      <c r="E3" s="22"/>
      <c r="F3" s="20" t="s">
        <v>89</v>
      </c>
      <c r="G3" s="23" t="s">
        <v>90</v>
      </c>
      <c r="H3" s="24" t="s">
        <v>90</v>
      </c>
    </row>
    <row r="4" spans="1:8" ht="12.75">
      <c r="A4" s="26"/>
      <c r="B4" s="27"/>
      <c r="C4" s="27"/>
      <c r="D4" s="27"/>
      <c r="E4" s="28"/>
      <c r="F4" s="26" t="s">
        <v>91</v>
      </c>
      <c r="G4" s="29" t="s">
        <v>92</v>
      </c>
      <c r="H4" s="30" t="s">
        <v>93</v>
      </c>
    </row>
    <row r="5" spans="1:8" ht="12.75">
      <c r="A5" s="26" t="s">
        <v>94</v>
      </c>
      <c r="B5" s="27"/>
      <c r="C5" s="27"/>
      <c r="D5" s="27"/>
      <c r="E5" s="28"/>
      <c r="F5" s="26" t="s">
        <v>95</v>
      </c>
      <c r="G5" s="31" t="s">
        <v>96</v>
      </c>
      <c r="H5" s="32" t="s">
        <v>97</v>
      </c>
    </row>
    <row r="6" spans="1:8" ht="12.75">
      <c r="A6" s="26"/>
      <c r="B6" s="27"/>
      <c r="C6" s="27"/>
      <c r="D6" s="27"/>
      <c r="E6" s="28"/>
      <c r="F6" s="33" t="s">
        <v>98</v>
      </c>
      <c r="G6" s="31" t="s">
        <v>99</v>
      </c>
      <c r="H6" s="32" t="s">
        <v>99</v>
      </c>
    </row>
    <row r="7" spans="1:8" ht="12.75">
      <c r="A7" s="34"/>
      <c r="B7" s="35"/>
      <c r="C7" s="35">
        <v>1</v>
      </c>
      <c r="D7" s="35"/>
      <c r="E7" s="36"/>
      <c r="F7" s="37">
        <v>2</v>
      </c>
      <c r="G7" s="38">
        <v>3</v>
      </c>
      <c r="H7" s="39">
        <v>4</v>
      </c>
    </row>
    <row r="8" spans="1:8" ht="12.75">
      <c r="A8" s="40"/>
      <c r="B8" s="41"/>
      <c r="C8" s="21" t="s">
        <v>100</v>
      </c>
      <c r="D8" s="21"/>
      <c r="E8" s="21"/>
      <c r="F8" s="42"/>
      <c r="G8" s="23"/>
      <c r="H8" s="43"/>
    </row>
    <row r="9" spans="1:8" ht="12.75">
      <c r="A9" s="44"/>
      <c r="B9" s="45"/>
      <c r="C9" s="27" t="s">
        <v>101</v>
      </c>
      <c r="D9" s="27"/>
      <c r="E9" s="27"/>
      <c r="F9" s="46"/>
      <c r="G9" s="31"/>
      <c r="H9" s="47"/>
    </row>
    <row r="10" spans="1:8" ht="12.75">
      <c r="A10" s="48"/>
      <c r="B10" s="49"/>
      <c r="C10" s="50" t="s">
        <v>102</v>
      </c>
      <c r="D10" s="50"/>
      <c r="E10" s="50"/>
      <c r="F10" s="51"/>
      <c r="G10" s="29"/>
      <c r="H10" s="52"/>
    </row>
    <row r="11" spans="1:8" ht="12.75">
      <c r="A11" s="53" t="s">
        <v>103</v>
      </c>
      <c r="B11" s="54"/>
      <c r="C11" s="55"/>
      <c r="D11" s="45"/>
      <c r="E11" s="56"/>
      <c r="F11" s="46"/>
      <c r="G11" s="23"/>
      <c r="H11" s="24"/>
    </row>
    <row r="12" spans="1:8" ht="12.75">
      <c r="A12" s="57" t="s">
        <v>104</v>
      </c>
      <c r="B12" s="58"/>
      <c r="C12" s="59"/>
      <c r="D12" s="49"/>
      <c r="E12" s="60"/>
      <c r="F12" s="46"/>
      <c r="G12" s="31"/>
      <c r="H12" s="32"/>
    </row>
    <row r="13" spans="1:8" ht="12.75">
      <c r="A13" s="44" t="s">
        <v>105</v>
      </c>
      <c r="B13" s="45"/>
      <c r="C13" s="45"/>
      <c r="D13" s="45"/>
      <c r="E13" s="45"/>
      <c r="F13" s="40"/>
      <c r="G13" s="232">
        <v>4906536</v>
      </c>
      <c r="H13" s="232">
        <v>4928598</v>
      </c>
    </row>
    <row r="14" spans="1:8" ht="12.75">
      <c r="A14" s="44" t="s">
        <v>106</v>
      </c>
      <c r="B14" s="45"/>
      <c r="C14" s="45"/>
      <c r="D14" s="45"/>
      <c r="E14" s="45"/>
      <c r="F14" s="61" t="s">
        <v>107</v>
      </c>
      <c r="G14" s="233"/>
      <c r="H14" s="233"/>
    </row>
    <row r="15" spans="1:8" ht="12.75">
      <c r="A15" s="40" t="s">
        <v>108</v>
      </c>
      <c r="B15" s="41"/>
      <c r="C15" s="41"/>
      <c r="D15" s="41"/>
      <c r="E15" s="63"/>
      <c r="F15" s="44"/>
      <c r="G15" s="232">
        <v>1941914</v>
      </c>
      <c r="H15" s="232">
        <v>2139838</v>
      </c>
    </row>
    <row r="16" spans="1:8" ht="12.75">
      <c r="A16" s="48" t="s">
        <v>109</v>
      </c>
      <c r="B16" s="49"/>
      <c r="C16" s="49"/>
      <c r="D16" s="49"/>
      <c r="E16" s="64"/>
      <c r="F16" s="61" t="s">
        <v>110</v>
      </c>
      <c r="G16" s="233"/>
      <c r="H16" s="233"/>
    </row>
    <row r="17" spans="1:8" ht="12.75">
      <c r="A17" s="44" t="s">
        <v>111</v>
      </c>
      <c r="B17" s="45"/>
      <c r="C17" s="45"/>
      <c r="D17" s="45"/>
      <c r="E17" s="56"/>
      <c r="F17" s="44"/>
      <c r="G17" s="232">
        <f>G13-G15</f>
        <v>2964622</v>
      </c>
      <c r="H17" s="232">
        <f>H13-H15</f>
        <v>2788760</v>
      </c>
    </row>
    <row r="18" spans="1:8" ht="12.75">
      <c r="A18" s="44" t="s">
        <v>112</v>
      </c>
      <c r="B18" s="45"/>
      <c r="C18" s="45"/>
      <c r="D18" s="45"/>
      <c r="E18" s="65"/>
      <c r="F18" s="66" t="s">
        <v>113</v>
      </c>
      <c r="G18" s="233"/>
      <c r="H18" s="233"/>
    </row>
    <row r="19" spans="1:8" ht="12.75">
      <c r="A19" s="67" t="s">
        <v>114</v>
      </c>
      <c r="B19" s="68"/>
      <c r="C19" s="68"/>
      <c r="D19" s="41"/>
      <c r="E19" s="63"/>
      <c r="F19" s="42"/>
      <c r="G19" s="32"/>
      <c r="H19" s="32"/>
    </row>
    <row r="20" spans="1:8" ht="12.75">
      <c r="A20" s="57" t="s">
        <v>115</v>
      </c>
      <c r="B20" s="58"/>
      <c r="C20" s="58"/>
      <c r="D20" s="49"/>
      <c r="E20" s="60"/>
      <c r="F20" s="69"/>
      <c r="G20" s="30"/>
      <c r="H20" s="30"/>
    </row>
    <row r="21" spans="1:8" ht="12.75">
      <c r="A21" s="44" t="s">
        <v>116</v>
      </c>
      <c r="B21" s="45"/>
      <c r="C21" s="45"/>
      <c r="D21" s="45"/>
      <c r="E21" s="56"/>
      <c r="F21" s="46"/>
      <c r="G21" s="24"/>
      <c r="H21" s="24"/>
    </row>
    <row r="22" spans="1:8" ht="12.75">
      <c r="A22" s="44" t="s">
        <v>117</v>
      </c>
      <c r="B22" s="45"/>
      <c r="C22" s="45"/>
      <c r="D22" s="45"/>
      <c r="E22" s="56"/>
      <c r="F22" s="70" t="s">
        <v>118</v>
      </c>
      <c r="G22" s="30">
        <v>924126</v>
      </c>
      <c r="H22" s="30">
        <v>924126</v>
      </c>
    </row>
    <row r="23" spans="1:8" ht="12.75">
      <c r="A23" s="40" t="s">
        <v>119</v>
      </c>
      <c r="B23" s="41"/>
      <c r="C23" s="41"/>
      <c r="D23" s="41"/>
      <c r="E23" s="63"/>
      <c r="F23" s="42"/>
      <c r="G23" s="24"/>
      <c r="H23" s="24"/>
    </row>
    <row r="24" spans="1:8" ht="12.75">
      <c r="A24" s="48" t="s">
        <v>120</v>
      </c>
      <c r="B24" s="49"/>
      <c r="C24" s="49"/>
      <c r="D24" s="49"/>
      <c r="E24" s="60"/>
      <c r="F24" s="69" t="s">
        <v>121</v>
      </c>
      <c r="G24" s="30">
        <v>924002</v>
      </c>
      <c r="H24" s="30">
        <v>924026</v>
      </c>
    </row>
    <row r="25" spans="1:8" ht="12.75">
      <c r="A25" s="44" t="s">
        <v>122</v>
      </c>
      <c r="B25" s="45"/>
      <c r="C25" s="45"/>
      <c r="D25" s="45"/>
      <c r="E25" s="56"/>
      <c r="F25" s="46"/>
      <c r="G25" s="24"/>
      <c r="H25" s="24"/>
    </row>
    <row r="26" spans="1:8" ht="12.75">
      <c r="A26" s="44" t="s">
        <v>123</v>
      </c>
      <c r="B26" s="45"/>
      <c r="C26" s="45"/>
      <c r="D26" s="45"/>
      <c r="E26" s="56"/>
      <c r="F26" s="70" t="s">
        <v>124</v>
      </c>
      <c r="G26" s="52">
        <f>G22-G24</f>
        <v>124</v>
      </c>
      <c r="H26" s="52">
        <f>H22-H24</f>
        <v>100</v>
      </c>
    </row>
    <row r="27" spans="1:8" ht="12.75">
      <c r="A27" s="40" t="s">
        <v>125</v>
      </c>
      <c r="B27" s="41"/>
      <c r="C27" s="41"/>
      <c r="D27" s="41"/>
      <c r="E27" s="63"/>
      <c r="F27" s="42"/>
      <c r="G27" s="24"/>
      <c r="H27" s="24"/>
    </row>
    <row r="28" spans="1:8" ht="12.75">
      <c r="A28" s="44" t="s">
        <v>126</v>
      </c>
      <c r="B28" s="45"/>
      <c r="C28" s="45"/>
      <c r="D28" s="45"/>
      <c r="E28" s="56"/>
      <c r="F28" s="46"/>
      <c r="G28" s="32"/>
      <c r="H28" s="32"/>
    </row>
    <row r="29" spans="1:8" ht="12.75">
      <c r="A29" s="44" t="s">
        <v>127</v>
      </c>
      <c r="B29" s="45"/>
      <c r="C29" s="45"/>
      <c r="D29" s="45"/>
      <c r="E29" s="56"/>
      <c r="F29" s="46"/>
      <c r="G29" s="32"/>
      <c r="H29" s="32"/>
    </row>
    <row r="30" spans="1:8" ht="12.75">
      <c r="A30" s="48" t="s">
        <v>128</v>
      </c>
      <c r="B30" s="49"/>
      <c r="C30" s="49"/>
      <c r="D30" s="49"/>
      <c r="E30" s="60"/>
      <c r="F30" s="69" t="s">
        <v>129</v>
      </c>
      <c r="G30" s="52">
        <f>SUM(G32:G41)</f>
        <v>96794</v>
      </c>
      <c r="H30" s="52">
        <f>SUM(H32:H41)</f>
        <v>96794</v>
      </c>
    </row>
    <row r="31" spans="1:8" ht="12.75">
      <c r="A31" s="40" t="s">
        <v>130</v>
      </c>
      <c r="B31" s="41"/>
      <c r="C31" s="41"/>
      <c r="D31" s="41"/>
      <c r="E31" s="63"/>
      <c r="F31" s="71"/>
      <c r="G31" s="24"/>
      <c r="H31" s="24"/>
    </row>
    <row r="32" spans="1:8" ht="12.75">
      <c r="A32" s="48" t="s">
        <v>131</v>
      </c>
      <c r="B32" s="49"/>
      <c r="C32" s="49"/>
      <c r="D32" s="49"/>
      <c r="E32" s="60"/>
      <c r="F32" s="69" t="s">
        <v>132</v>
      </c>
      <c r="G32" s="30"/>
      <c r="H32" s="30"/>
    </row>
    <row r="33" spans="1:8" ht="12.75">
      <c r="A33" s="40" t="s">
        <v>133</v>
      </c>
      <c r="B33" s="41"/>
      <c r="C33" s="41"/>
      <c r="D33" s="41"/>
      <c r="E33" s="63"/>
      <c r="F33" s="71"/>
      <c r="G33" s="24"/>
      <c r="H33" s="24"/>
    </row>
    <row r="34" spans="1:8" ht="12.75">
      <c r="A34" s="48" t="s">
        <v>134</v>
      </c>
      <c r="B34" s="49"/>
      <c r="C34" s="49"/>
      <c r="D34" s="49"/>
      <c r="E34" s="60"/>
      <c r="F34" s="69" t="s">
        <v>135</v>
      </c>
      <c r="G34" s="30"/>
      <c r="H34" s="30"/>
    </row>
    <row r="35" spans="1:8" ht="12.75">
      <c r="A35" s="40" t="s">
        <v>136</v>
      </c>
      <c r="B35" s="41"/>
      <c r="C35" s="41"/>
      <c r="D35" s="41"/>
      <c r="E35" s="63"/>
      <c r="F35" s="71"/>
      <c r="G35" s="24"/>
      <c r="H35" s="24"/>
    </row>
    <row r="36" spans="1:8" ht="12.75">
      <c r="A36" s="48" t="s">
        <v>137</v>
      </c>
      <c r="B36" s="49"/>
      <c r="C36" s="49"/>
      <c r="D36" s="49"/>
      <c r="E36" s="60"/>
      <c r="F36" s="69" t="s">
        <v>138</v>
      </c>
      <c r="G36" s="30"/>
      <c r="H36" s="30"/>
    </row>
    <row r="37" spans="1:8" ht="12.75">
      <c r="A37" s="40" t="s">
        <v>139</v>
      </c>
      <c r="B37" s="41"/>
      <c r="C37" s="41"/>
      <c r="D37" s="41"/>
      <c r="E37" s="63"/>
      <c r="F37" s="71"/>
      <c r="G37" s="24"/>
      <c r="H37" s="24"/>
    </row>
    <row r="38" spans="1:8" ht="12.75">
      <c r="A38" s="44" t="s">
        <v>140</v>
      </c>
      <c r="B38" s="45"/>
      <c r="C38" s="45"/>
      <c r="D38" s="45"/>
      <c r="E38" s="56"/>
      <c r="F38" s="72" t="s">
        <v>141</v>
      </c>
      <c r="G38" s="32">
        <v>96794</v>
      </c>
      <c r="H38" s="32">
        <v>96794</v>
      </c>
    </row>
    <row r="39" spans="1:8" ht="12.75">
      <c r="A39" s="48" t="s">
        <v>142</v>
      </c>
      <c r="B39" s="49"/>
      <c r="C39" s="49"/>
      <c r="D39" s="49"/>
      <c r="E39" s="60"/>
      <c r="F39" s="69"/>
      <c r="G39" s="30"/>
      <c r="H39" s="30"/>
    </row>
    <row r="40" spans="1:8" ht="12.75">
      <c r="A40" s="40" t="s">
        <v>143</v>
      </c>
      <c r="B40" s="41"/>
      <c r="C40" s="41"/>
      <c r="D40" s="41"/>
      <c r="E40" s="63"/>
      <c r="F40" s="71"/>
      <c r="G40" s="24"/>
      <c r="H40" s="24"/>
    </row>
    <row r="41" spans="1:8" ht="12.75">
      <c r="A41" s="48" t="s">
        <v>144</v>
      </c>
      <c r="B41" s="49"/>
      <c r="C41" s="49"/>
      <c r="D41" s="49"/>
      <c r="E41" s="60"/>
      <c r="F41" s="69" t="s">
        <v>145</v>
      </c>
      <c r="G41" s="30"/>
      <c r="H41" s="30"/>
    </row>
    <row r="42" spans="1:8" ht="12.75">
      <c r="A42" s="40" t="s">
        <v>146</v>
      </c>
      <c r="B42" s="41"/>
      <c r="C42" s="41"/>
      <c r="D42" s="41"/>
      <c r="E42" s="63"/>
      <c r="F42" s="71"/>
      <c r="G42" s="24"/>
      <c r="H42" s="24"/>
    </row>
    <row r="43" spans="1:8" ht="12.75">
      <c r="A43" s="48" t="s">
        <v>147</v>
      </c>
      <c r="B43" s="49"/>
      <c r="C43" s="49"/>
      <c r="D43" s="49"/>
      <c r="E43" s="60"/>
      <c r="F43" s="69" t="s">
        <v>148</v>
      </c>
      <c r="G43" s="30"/>
      <c r="H43" s="30"/>
    </row>
    <row r="44" spans="1:8" ht="12.75">
      <c r="A44" s="40" t="s">
        <v>149</v>
      </c>
      <c r="B44" s="41"/>
      <c r="C44" s="41"/>
      <c r="D44" s="41"/>
      <c r="E44" s="63"/>
      <c r="F44" s="71"/>
      <c r="G44" s="24"/>
      <c r="H44" s="24"/>
    </row>
    <row r="45" spans="1:8" ht="12.75">
      <c r="A45" s="48" t="s">
        <v>150</v>
      </c>
      <c r="B45" s="49"/>
      <c r="C45" s="49"/>
      <c r="D45" s="49"/>
      <c r="E45" s="60"/>
      <c r="F45" s="69" t="s">
        <v>151</v>
      </c>
      <c r="G45" s="30">
        <v>1103</v>
      </c>
      <c r="H45" s="30">
        <v>1103</v>
      </c>
    </row>
    <row r="46" spans="1:8" ht="12.75">
      <c r="A46" s="44" t="s">
        <v>152</v>
      </c>
      <c r="B46" s="45"/>
      <c r="C46" s="45"/>
      <c r="D46" s="45"/>
      <c r="E46" s="56"/>
      <c r="F46" s="70"/>
      <c r="G46" s="24"/>
      <c r="H46" s="24"/>
    </row>
    <row r="47" spans="1:8" ht="12.75">
      <c r="A47" s="44" t="s">
        <v>153</v>
      </c>
      <c r="B47" s="45"/>
      <c r="C47" s="45"/>
      <c r="D47" s="45"/>
      <c r="E47" s="56"/>
      <c r="F47" s="70" t="s">
        <v>154</v>
      </c>
      <c r="G47" s="30"/>
      <c r="H47" s="30"/>
    </row>
    <row r="48" spans="1:8" ht="12.75">
      <c r="A48" s="40" t="s">
        <v>155</v>
      </c>
      <c r="B48" s="41"/>
      <c r="C48" s="41"/>
      <c r="D48" s="41"/>
      <c r="E48" s="63"/>
      <c r="F48" s="71"/>
      <c r="G48" s="24"/>
      <c r="H48" s="24"/>
    </row>
    <row r="49" spans="1:8" ht="12.75">
      <c r="A49" s="48" t="s">
        <v>156</v>
      </c>
      <c r="B49" s="49"/>
      <c r="C49" s="49"/>
      <c r="D49" s="49"/>
      <c r="E49" s="60"/>
      <c r="F49" s="69" t="s">
        <v>157</v>
      </c>
      <c r="G49" s="30"/>
      <c r="H49" s="30"/>
    </row>
    <row r="50" spans="1:8" ht="12.75">
      <c r="A50" s="40" t="s">
        <v>158</v>
      </c>
      <c r="B50" s="41"/>
      <c r="C50" s="41"/>
      <c r="D50" s="41"/>
      <c r="E50" s="63"/>
      <c r="F50" s="71"/>
      <c r="G50" s="24"/>
      <c r="H50" s="24"/>
    </row>
    <row r="51" spans="1:8" ht="12.75">
      <c r="A51" s="48" t="s">
        <v>159</v>
      </c>
      <c r="B51" s="49"/>
      <c r="C51" s="49"/>
      <c r="D51" s="49"/>
      <c r="E51" s="60"/>
      <c r="F51" s="69" t="s">
        <v>160</v>
      </c>
      <c r="G51" s="47"/>
      <c r="H51" s="47"/>
    </row>
    <row r="52" spans="1:8" ht="12.75">
      <c r="A52" s="40" t="s">
        <v>161</v>
      </c>
      <c r="B52" s="41"/>
      <c r="C52" s="41"/>
      <c r="D52" s="41"/>
      <c r="E52" s="63"/>
      <c r="F52" s="40"/>
      <c r="G52" s="232">
        <f>G17+G30+G45+G26</f>
        <v>3062643</v>
      </c>
      <c r="H52" s="232">
        <f>H17+H30+H45+H26</f>
        <v>2886757</v>
      </c>
    </row>
    <row r="53" spans="1:8" ht="12.75">
      <c r="A53" s="48" t="s">
        <v>162</v>
      </c>
      <c r="B53" s="49"/>
      <c r="C53" s="49"/>
      <c r="D53" s="49"/>
      <c r="E53" s="60"/>
      <c r="F53" s="61" t="s">
        <v>163</v>
      </c>
      <c r="G53" s="233"/>
      <c r="H53" s="233"/>
    </row>
    <row r="54" spans="1:8" ht="12.75">
      <c r="A54" s="44"/>
      <c r="B54" s="45"/>
      <c r="C54" s="45"/>
      <c r="D54" s="27" t="s">
        <v>164</v>
      </c>
      <c r="E54" s="28"/>
      <c r="F54" s="46"/>
      <c r="G54" s="32"/>
      <c r="H54" s="32"/>
    </row>
    <row r="55" spans="1:8" ht="12.75">
      <c r="A55" s="44"/>
      <c r="B55" s="45"/>
      <c r="C55" s="45"/>
      <c r="D55" s="27" t="s">
        <v>165</v>
      </c>
      <c r="E55" s="28"/>
      <c r="F55" s="46"/>
      <c r="G55" s="30"/>
      <c r="H55" s="30"/>
    </row>
    <row r="56" spans="1:8" ht="12.75">
      <c r="A56" s="40" t="s">
        <v>166</v>
      </c>
      <c r="B56" s="41"/>
      <c r="C56" s="41"/>
      <c r="D56" s="41"/>
      <c r="E56" s="41"/>
      <c r="F56" s="42"/>
      <c r="G56" s="43"/>
      <c r="H56" s="43"/>
    </row>
    <row r="57" spans="1:8" ht="12.75">
      <c r="A57" s="44" t="s">
        <v>167</v>
      </c>
      <c r="B57" s="45"/>
      <c r="C57" s="45"/>
      <c r="D57" s="45"/>
      <c r="E57" s="45"/>
      <c r="F57" s="70"/>
      <c r="G57" s="47"/>
      <c r="H57" s="47"/>
    </row>
    <row r="58" spans="1:8" ht="12.75">
      <c r="A58" s="44" t="s">
        <v>168</v>
      </c>
      <c r="B58" s="45"/>
      <c r="C58" s="45"/>
      <c r="D58" s="45"/>
      <c r="E58" s="45"/>
      <c r="F58" s="46"/>
      <c r="G58" s="47"/>
      <c r="H58" s="47"/>
    </row>
    <row r="59" spans="1:8" ht="12.75">
      <c r="A59" s="48" t="s">
        <v>128</v>
      </c>
      <c r="B59" s="49"/>
      <c r="C59" s="49"/>
      <c r="D59" s="49"/>
      <c r="E59" s="49"/>
      <c r="F59" s="69" t="s">
        <v>169</v>
      </c>
      <c r="G59" s="52">
        <f>SUM(G61:G67)</f>
        <v>310898</v>
      </c>
      <c r="H59" s="52">
        <f>SUM(H61:H67)</f>
        <v>530684</v>
      </c>
    </row>
    <row r="60" spans="1:8" ht="12.75">
      <c r="A60" s="40" t="s">
        <v>170</v>
      </c>
      <c r="B60" s="41"/>
      <c r="C60" s="41"/>
      <c r="D60" s="41"/>
      <c r="E60" s="41"/>
      <c r="F60" s="71"/>
      <c r="G60" s="43"/>
      <c r="H60" s="43"/>
    </row>
    <row r="61" spans="1:8" ht="12.75">
      <c r="A61" s="48" t="s">
        <v>171</v>
      </c>
      <c r="B61" s="49"/>
      <c r="C61" s="49"/>
      <c r="D61" s="49"/>
      <c r="E61" s="49"/>
      <c r="F61" s="69" t="s">
        <v>172</v>
      </c>
      <c r="G61" s="52">
        <v>260640</v>
      </c>
      <c r="H61" s="52">
        <v>260026</v>
      </c>
    </row>
    <row r="62" spans="1:8" ht="12.75">
      <c r="A62" s="40" t="s">
        <v>173</v>
      </c>
      <c r="B62" s="41"/>
      <c r="C62" s="41"/>
      <c r="D62" s="41"/>
      <c r="E62" s="41"/>
      <c r="F62" s="71"/>
      <c r="G62" s="43"/>
      <c r="H62" s="43"/>
    </row>
    <row r="63" spans="1:8" ht="12.75">
      <c r="A63" s="48" t="s">
        <v>174</v>
      </c>
      <c r="B63" s="49"/>
      <c r="C63" s="49"/>
      <c r="D63" s="49"/>
      <c r="E63" s="49"/>
      <c r="F63" s="69" t="s">
        <v>175</v>
      </c>
      <c r="G63" s="52">
        <v>50258</v>
      </c>
      <c r="H63" s="52">
        <v>270658</v>
      </c>
    </row>
    <row r="64" spans="1:8" ht="12.75">
      <c r="A64" s="40" t="s">
        <v>176</v>
      </c>
      <c r="B64" s="41"/>
      <c r="C64" s="41"/>
      <c r="D64" s="41"/>
      <c r="E64" s="41"/>
      <c r="F64" s="40"/>
      <c r="G64" s="43"/>
      <c r="H64" s="43"/>
    </row>
    <row r="65" spans="1:8" ht="12.75">
      <c r="A65" s="48" t="s">
        <v>177</v>
      </c>
      <c r="B65" s="49"/>
      <c r="C65" s="49"/>
      <c r="D65" s="49"/>
      <c r="E65" s="49"/>
      <c r="F65" s="61" t="s">
        <v>178</v>
      </c>
      <c r="G65" s="52"/>
      <c r="H65" s="52"/>
    </row>
    <row r="66" spans="1:8" ht="12.75">
      <c r="A66" s="40" t="s">
        <v>179</v>
      </c>
      <c r="B66" s="41"/>
      <c r="C66" s="41"/>
      <c r="D66" s="41"/>
      <c r="E66" s="63"/>
      <c r="F66" s="40"/>
      <c r="G66" s="43"/>
      <c r="H66" s="43"/>
    </row>
    <row r="67" spans="1:8" ht="12.75">
      <c r="A67" s="48" t="s">
        <v>180</v>
      </c>
      <c r="B67" s="49"/>
      <c r="C67" s="49"/>
      <c r="D67" s="49"/>
      <c r="E67" s="60"/>
      <c r="F67" s="61" t="s">
        <v>181</v>
      </c>
      <c r="G67" s="52"/>
      <c r="H67" s="52"/>
    </row>
    <row r="68" spans="1:8" ht="12.75">
      <c r="A68" s="40" t="s">
        <v>182</v>
      </c>
      <c r="B68" s="41"/>
      <c r="C68" s="41"/>
      <c r="D68" s="41"/>
      <c r="E68" s="63"/>
      <c r="F68" s="40"/>
      <c r="G68" s="43"/>
      <c r="H68" s="43"/>
    </row>
    <row r="69" spans="1:8" ht="12.75">
      <c r="A69" s="48" t="s">
        <v>183</v>
      </c>
      <c r="B69" s="49"/>
      <c r="C69" s="49"/>
      <c r="D69" s="49"/>
      <c r="E69" s="60"/>
      <c r="F69" s="61" t="s">
        <v>184</v>
      </c>
      <c r="G69" s="52">
        <v>21635</v>
      </c>
      <c r="H69" s="52">
        <v>10852</v>
      </c>
    </row>
    <row r="70" spans="1:8" ht="12.75">
      <c r="A70" s="40" t="s">
        <v>185</v>
      </c>
      <c r="B70" s="41"/>
      <c r="C70" s="41"/>
      <c r="D70" s="41"/>
      <c r="E70" s="63"/>
      <c r="F70" s="40"/>
      <c r="G70" s="43"/>
      <c r="H70" s="43"/>
    </row>
    <row r="71" spans="1:8" ht="12.75">
      <c r="A71" s="48" t="s">
        <v>186</v>
      </c>
      <c r="B71" s="49"/>
      <c r="C71" s="49"/>
      <c r="D71" s="49"/>
      <c r="E71" s="60"/>
      <c r="F71" s="61" t="s">
        <v>187</v>
      </c>
      <c r="G71" s="52"/>
      <c r="H71" s="52"/>
    </row>
    <row r="72" spans="1:8" ht="12.75">
      <c r="A72" s="40" t="s">
        <v>188</v>
      </c>
      <c r="B72" s="41"/>
      <c r="C72" s="41"/>
      <c r="D72" s="41"/>
      <c r="E72" s="63"/>
      <c r="F72" s="40"/>
      <c r="G72" s="43"/>
      <c r="H72" s="43"/>
    </row>
    <row r="73" spans="1:8" ht="12.75">
      <c r="A73" s="44" t="s">
        <v>189</v>
      </c>
      <c r="B73" s="45"/>
      <c r="C73" s="45"/>
      <c r="D73" s="45"/>
      <c r="E73" s="56"/>
      <c r="F73" s="44"/>
      <c r="G73" s="47"/>
      <c r="H73" s="47"/>
    </row>
    <row r="74" spans="1:8" ht="12.75">
      <c r="A74" s="44" t="s">
        <v>190</v>
      </c>
      <c r="B74" s="45"/>
      <c r="C74" s="45"/>
      <c r="D74" s="45"/>
      <c r="E74" s="56"/>
      <c r="F74" s="44"/>
      <c r="G74" s="47"/>
      <c r="H74" s="47"/>
    </row>
    <row r="75" spans="1:8" ht="12.75">
      <c r="A75" s="48" t="s">
        <v>191</v>
      </c>
      <c r="B75" s="49"/>
      <c r="C75" s="49"/>
      <c r="D75" s="49"/>
      <c r="E75" s="60"/>
      <c r="F75" s="61" t="s">
        <v>192</v>
      </c>
      <c r="G75" s="73">
        <f>SUM(G79+G84+G86+G88+G90+G94+G96+G98+G100)</f>
        <v>5182978</v>
      </c>
      <c r="H75" s="73">
        <f>SUM(H79+H84+H86+H88+H90+H94+H96+H98+H100)</f>
        <v>4783400</v>
      </c>
    </row>
    <row r="76" spans="1:8" ht="12.75">
      <c r="A76" s="40" t="s">
        <v>155</v>
      </c>
      <c r="B76" s="41"/>
      <c r="C76" s="41"/>
      <c r="D76" s="41"/>
      <c r="E76" s="63"/>
      <c r="F76" s="74"/>
      <c r="G76" s="75"/>
      <c r="H76" s="75"/>
    </row>
    <row r="77" spans="1:8" ht="12.75">
      <c r="A77" s="48" t="s">
        <v>156</v>
      </c>
      <c r="B77" s="49"/>
      <c r="C77" s="49"/>
      <c r="D77" s="49"/>
      <c r="E77" s="60"/>
      <c r="F77" s="61" t="s">
        <v>193</v>
      </c>
      <c r="G77" s="52"/>
      <c r="H77" s="52"/>
    </row>
    <row r="78" spans="1:8" ht="12.75">
      <c r="A78" s="44" t="s">
        <v>194</v>
      </c>
      <c r="B78" s="45"/>
      <c r="C78" s="45"/>
      <c r="D78" s="45"/>
      <c r="E78" s="56"/>
      <c r="F78" s="66"/>
      <c r="G78" s="47"/>
      <c r="H78" s="47"/>
    </row>
    <row r="79" spans="1:8" ht="12.75">
      <c r="A79" s="44" t="s">
        <v>195</v>
      </c>
      <c r="B79" s="45"/>
      <c r="C79" s="45"/>
      <c r="D79" s="45"/>
      <c r="E79" s="56"/>
      <c r="F79" s="66"/>
      <c r="G79" s="47">
        <v>685577</v>
      </c>
      <c r="H79" s="47">
        <v>643684</v>
      </c>
    </row>
    <row r="80" spans="1:8" ht="12.75">
      <c r="A80" s="48" t="s">
        <v>196</v>
      </c>
      <c r="B80" s="49"/>
      <c r="C80" s="49"/>
      <c r="D80" s="49"/>
      <c r="E80" s="60"/>
      <c r="F80" s="61" t="s">
        <v>197</v>
      </c>
      <c r="G80" s="52"/>
      <c r="H80" s="52"/>
    </row>
    <row r="81" spans="1:8" ht="12.75">
      <c r="A81" s="40" t="s">
        <v>198</v>
      </c>
      <c r="B81" s="41"/>
      <c r="C81" s="41"/>
      <c r="D81" s="41"/>
      <c r="E81" s="63"/>
      <c r="F81" s="74"/>
      <c r="G81" s="43"/>
      <c r="H81" s="43"/>
    </row>
    <row r="82" spans="1:8" ht="12.75">
      <c r="A82" s="48" t="s">
        <v>199</v>
      </c>
      <c r="B82" s="49"/>
      <c r="C82" s="49"/>
      <c r="D82" s="49"/>
      <c r="E82" s="60"/>
      <c r="F82" s="61" t="s">
        <v>200</v>
      </c>
      <c r="G82" s="52"/>
      <c r="H82" s="52"/>
    </row>
    <row r="83" spans="1:8" ht="12.75">
      <c r="A83" s="40" t="s">
        <v>201</v>
      </c>
      <c r="B83" s="41"/>
      <c r="C83" s="41"/>
      <c r="D83" s="41"/>
      <c r="E83" s="63"/>
      <c r="F83" s="74"/>
      <c r="G83" s="47"/>
      <c r="H83" s="47"/>
    </row>
    <row r="84" spans="1:9" ht="12.75">
      <c r="A84" s="48" t="s">
        <v>202</v>
      </c>
      <c r="B84" s="49"/>
      <c r="C84" s="49"/>
      <c r="D84" s="49"/>
      <c r="E84" s="60"/>
      <c r="F84" s="61" t="s">
        <v>203</v>
      </c>
      <c r="G84" s="47">
        <v>4392269</v>
      </c>
      <c r="H84" s="47">
        <f>3944916</f>
        <v>3944916</v>
      </c>
      <c r="I84" s="76"/>
    </row>
    <row r="85" spans="1:8" ht="12.75">
      <c r="A85" s="40" t="s">
        <v>204</v>
      </c>
      <c r="B85" s="41"/>
      <c r="C85" s="41"/>
      <c r="D85" s="41"/>
      <c r="E85" s="63"/>
      <c r="F85" s="74"/>
      <c r="G85" s="43"/>
      <c r="H85" s="43"/>
    </row>
    <row r="86" spans="1:8" ht="12.75">
      <c r="A86" s="48" t="s">
        <v>205</v>
      </c>
      <c r="B86" s="49"/>
      <c r="C86" s="49"/>
      <c r="D86" s="49"/>
      <c r="E86" s="60"/>
      <c r="F86" s="61" t="s">
        <v>206</v>
      </c>
      <c r="G86" s="52">
        <v>2369</v>
      </c>
      <c r="H86" s="52">
        <v>13848</v>
      </c>
    </row>
    <row r="87" spans="1:8" ht="12.75">
      <c r="A87" s="40" t="s">
        <v>207</v>
      </c>
      <c r="B87" s="41"/>
      <c r="C87" s="41"/>
      <c r="D87" s="41"/>
      <c r="E87" s="63"/>
      <c r="F87" s="74"/>
      <c r="G87" s="43"/>
      <c r="H87" s="43"/>
    </row>
    <row r="88" spans="1:8" ht="12.75">
      <c r="A88" s="48" t="s">
        <v>208</v>
      </c>
      <c r="B88" s="49"/>
      <c r="C88" s="49"/>
      <c r="D88" s="49"/>
      <c r="E88" s="60"/>
      <c r="F88" s="61" t="s">
        <v>209</v>
      </c>
      <c r="G88" s="52">
        <v>31669</v>
      </c>
      <c r="H88" s="52">
        <f>50823</f>
        <v>50823</v>
      </c>
    </row>
    <row r="89" spans="1:8" ht="12.75">
      <c r="A89" s="44" t="s">
        <v>210</v>
      </c>
      <c r="B89" s="45"/>
      <c r="C89" s="45"/>
      <c r="D89" s="45"/>
      <c r="E89" s="56"/>
      <c r="F89" s="74"/>
      <c r="G89" s="43"/>
      <c r="H89" s="43"/>
    </row>
    <row r="90" spans="1:8" ht="12.75">
      <c r="A90" s="44" t="s">
        <v>211</v>
      </c>
      <c r="B90" s="45"/>
      <c r="C90" s="45"/>
      <c r="D90" s="45"/>
      <c r="E90" s="56"/>
      <c r="F90" s="66" t="s">
        <v>212</v>
      </c>
      <c r="G90" s="52">
        <v>34279</v>
      </c>
      <c r="H90" s="52">
        <v>94851</v>
      </c>
    </row>
    <row r="91" spans="1:8" ht="12.75">
      <c r="A91" s="40" t="s">
        <v>213</v>
      </c>
      <c r="B91" s="41"/>
      <c r="C91" s="41"/>
      <c r="D91" s="41"/>
      <c r="E91" s="63"/>
      <c r="F91" s="74"/>
      <c r="G91" s="43"/>
      <c r="H91" s="43"/>
    </row>
    <row r="92" spans="1:8" ht="12.75">
      <c r="A92" s="44" t="s">
        <v>214</v>
      </c>
      <c r="B92" s="45"/>
      <c r="C92" s="45"/>
      <c r="D92" s="45"/>
      <c r="E92" s="56"/>
      <c r="F92" s="66"/>
      <c r="G92" s="47"/>
      <c r="H92" s="47"/>
    </row>
    <row r="93" spans="1:8" ht="12.75">
      <c r="A93" s="44" t="s">
        <v>215</v>
      </c>
      <c r="B93" s="45"/>
      <c r="C93" s="45"/>
      <c r="D93" s="45"/>
      <c r="E93" s="56"/>
      <c r="F93" s="66"/>
      <c r="G93" s="47"/>
      <c r="H93" s="47"/>
    </row>
    <row r="94" spans="1:8" ht="12.75">
      <c r="A94" s="48" t="s">
        <v>216</v>
      </c>
      <c r="B94" s="49"/>
      <c r="C94" s="49"/>
      <c r="D94" s="49"/>
      <c r="E94" s="60"/>
      <c r="F94" s="61" t="s">
        <v>217</v>
      </c>
      <c r="G94" s="52"/>
      <c r="H94" s="52"/>
    </row>
    <row r="95" spans="1:8" ht="12.75">
      <c r="A95" s="40" t="s">
        <v>218</v>
      </c>
      <c r="B95" s="41"/>
      <c r="C95" s="41"/>
      <c r="D95" s="41"/>
      <c r="E95" s="63"/>
      <c r="F95" s="74"/>
      <c r="G95" s="43"/>
      <c r="H95" s="43"/>
    </row>
    <row r="96" spans="1:8" ht="12.75">
      <c r="A96" s="48" t="s">
        <v>219</v>
      </c>
      <c r="B96" s="49"/>
      <c r="C96" s="49"/>
      <c r="D96" s="49"/>
      <c r="E96" s="60"/>
      <c r="F96" s="61" t="s">
        <v>220</v>
      </c>
      <c r="G96" s="52"/>
      <c r="H96" s="52"/>
    </row>
    <row r="97" spans="1:8" ht="12.75">
      <c r="A97" s="44" t="s">
        <v>221</v>
      </c>
      <c r="B97" s="45"/>
      <c r="C97" s="45"/>
      <c r="D97" s="45"/>
      <c r="E97" s="56"/>
      <c r="F97" s="66"/>
      <c r="G97" s="43"/>
      <c r="H97" s="43"/>
    </row>
    <row r="98" spans="1:8" ht="12.75">
      <c r="A98" s="44" t="s">
        <v>222</v>
      </c>
      <c r="B98" s="45"/>
      <c r="C98" s="45"/>
      <c r="D98" s="45"/>
      <c r="E98" s="56"/>
      <c r="F98" s="66" t="s">
        <v>223</v>
      </c>
      <c r="G98" s="52"/>
      <c r="H98" s="52"/>
    </row>
    <row r="99" spans="1:8" ht="12.75">
      <c r="A99" s="40" t="s">
        <v>224</v>
      </c>
      <c r="B99" s="41"/>
      <c r="C99" s="41"/>
      <c r="D99" s="41"/>
      <c r="E99" s="63"/>
      <c r="F99" s="74"/>
      <c r="G99" s="43"/>
      <c r="H99" s="43"/>
    </row>
    <row r="100" spans="1:8" ht="12.75">
      <c r="A100" s="48" t="s">
        <v>225</v>
      </c>
      <c r="B100" s="49"/>
      <c r="C100" s="49"/>
      <c r="D100" s="49"/>
      <c r="E100" s="60"/>
      <c r="F100" s="61" t="s">
        <v>226</v>
      </c>
      <c r="G100" s="47">
        <v>36815</v>
      </c>
      <c r="H100" s="47">
        <v>35278</v>
      </c>
    </row>
    <row r="101" spans="1:8" ht="12.75">
      <c r="A101" s="44" t="s">
        <v>227</v>
      </c>
      <c r="B101" s="45"/>
      <c r="C101" s="45"/>
      <c r="D101" s="45"/>
      <c r="E101" s="56"/>
      <c r="F101" s="66"/>
      <c r="G101" s="43"/>
      <c r="H101" s="43"/>
    </row>
    <row r="102" spans="1:8" ht="12.75">
      <c r="A102" s="48" t="s">
        <v>228</v>
      </c>
      <c r="B102" s="49"/>
      <c r="C102" s="49"/>
      <c r="D102" s="49"/>
      <c r="E102" s="60"/>
      <c r="F102" s="61" t="s">
        <v>229</v>
      </c>
      <c r="G102" s="52">
        <f>SUM(G104:G110)</f>
        <v>2626601</v>
      </c>
      <c r="H102" s="52">
        <f>SUM(H104:H110)</f>
        <v>3958068</v>
      </c>
    </row>
    <row r="103" spans="1:8" ht="12.75">
      <c r="A103" s="44" t="s">
        <v>230</v>
      </c>
      <c r="B103" s="45"/>
      <c r="C103" s="45"/>
      <c r="D103" s="45"/>
      <c r="E103" s="56"/>
      <c r="F103" s="66"/>
      <c r="G103" s="47"/>
      <c r="H103" s="47"/>
    </row>
    <row r="104" spans="1:8" ht="12.75">
      <c r="A104" s="44" t="s">
        <v>231</v>
      </c>
      <c r="B104" s="45"/>
      <c r="C104" s="45"/>
      <c r="D104" s="45"/>
      <c r="E104" s="56"/>
      <c r="F104" s="66" t="s">
        <v>232</v>
      </c>
      <c r="G104" s="52"/>
      <c r="H104" s="52"/>
    </row>
    <row r="105" spans="1:8" ht="12.75">
      <c r="A105" s="40" t="s">
        <v>233</v>
      </c>
      <c r="B105" s="41"/>
      <c r="C105" s="41"/>
      <c r="D105" s="41"/>
      <c r="E105" s="63"/>
      <c r="F105" s="74"/>
      <c r="G105" s="43"/>
      <c r="H105" s="43"/>
    </row>
    <row r="106" spans="1:8" ht="12.75">
      <c r="A106" s="48" t="s">
        <v>234</v>
      </c>
      <c r="B106" s="49"/>
      <c r="C106" s="49"/>
      <c r="D106" s="49"/>
      <c r="E106" s="60"/>
      <c r="F106" s="61" t="s">
        <v>235</v>
      </c>
      <c r="G106" s="52">
        <v>1088959</v>
      </c>
      <c r="H106" s="52">
        <v>1343254</v>
      </c>
    </row>
    <row r="107" spans="1:8" ht="12.75">
      <c r="A107" s="44" t="s">
        <v>236</v>
      </c>
      <c r="B107" s="45"/>
      <c r="C107" s="45"/>
      <c r="D107" s="45"/>
      <c r="E107" s="56"/>
      <c r="F107" s="66"/>
      <c r="G107" s="43"/>
      <c r="H107" s="43"/>
    </row>
    <row r="108" spans="1:8" ht="12.75">
      <c r="A108" s="44" t="s">
        <v>237</v>
      </c>
      <c r="B108" s="45"/>
      <c r="C108" s="45"/>
      <c r="D108" s="45"/>
      <c r="E108" s="56"/>
      <c r="F108" s="66" t="s">
        <v>238</v>
      </c>
      <c r="G108" s="52">
        <v>1459221</v>
      </c>
      <c r="H108" s="52">
        <v>1525109</v>
      </c>
    </row>
    <row r="109" spans="1:8" ht="12.75">
      <c r="A109" s="40" t="s">
        <v>239</v>
      </c>
      <c r="B109" s="41"/>
      <c r="C109" s="41"/>
      <c r="D109" s="41"/>
      <c r="E109" s="63"/>
      <c r="F109" s="74"/>
      <c r="G109" s="43"/>
      <c r="H109" s="43"/>
    </row>
    <row r="110" spans="1:8" ht="12.75">
      <c r="A110" s="48" t="s">
        <v>240</v>
      </c>
      <c r="B110" s="49"/>
      <c r="C110" s="49"/>
      <c r="D110" s="49"/>
      <c r="E110" s="60"/>
      <c r="F110" s="61" t="s">
        <v>241</v>
      </c>
      <c r="G110" s="52">
        <v>78421</v>
      </c>
      <c r="H110" s="52">
        <v>1089705</v>
      </c>
    </row>
    <row r="111" spans="1:8" ht="12.75">
      <c r="A111" s="44" t="s">
        <v>242</v>
      </c>
      <c r="B111" s="45"/>
      <c r="C111" s="45"/>
      <c r="D111" s="45"/>
      <c r="E111" s="56"/>
      <c r="F111" s="66"/>
      <c r="G111" s="43"/>
      <c r="H111" s="43"/>
    </row>
    <row r="112" spans="1:8" ht="12.75">
      <c r="A112" s="44" t="s">
        <v>243</v>
      </c>
      <c r="B112" s="45"/>
      <c r="C112" s="45"/>
      <c r="D112" s="45"/>
      <c r="E112" s="56"/>
      <c r="F112" s="66" t="s">
        <v>244</v>
      </c>
      <c r="G112" s="52"/>
      <c r="H112" s="52"/>
    </row>
    <row r="113" spans="1:8" ht="12.75">
      <c r="A113" s="40" t="s">
        <v>245</v>
      </c>
      <c r="B113" s="41"/>
      <c r="C113" s="41"/>
      <c r="D113" s="41"/>
      <c r="E113" s="63"/>
      <c r="F113" s="74"/>
      <c r="G113" s="43"/>
      <c r="H113" s="43"/>
    </row>
    <row r="114" spans="1:8" ht="12.75">
      <c r="A114" s="48" t="s">
        <v>246</v>
      </c>
      <c r="B114" s="49"/>
      <c r="C114" s="49"/>
      <c r="D114" s="49"/>
      <c r="E114" s="60"/>
      <c r="F114" s="61" t="s">
        <v>247</v>
      </c>
      <c r="G114" s="52"/>
      <c r="H114" s="52"/>
    </row>
    <row r="115" spans="1:8" ht="12.75">
      <c r="A115" s="44" t="s">
        <v>248</v>
      </c>
      <c r="B115" s="45"/>
      <c r="C115" s="45"/>
      <c r="D115" s="45"/>
      <c r="E115" s="56"/>
      <c r="F115" s="66"/>
      <c r="G115" s="43"/>
      <c r="H115" s="43"/>
    </row>
    <row r="116" spans="1:8" ht="12.75">
      <c r="A116" s="44" t="s">
        <v>249</v>
      </c>
      <c r="B116" s="45"/>
      <c r="C116" s="45"/>
      <c r="D116" s="45"/>
      <c r="E116" s="56"/>
      <c r="F116" s="66" t="s">
        <v>250</v>
      </c>
      <c r="G116" s="47">
        <f>SUM(G59+G69+G71+G75+G82+G102+G112+G114)</f>
        <v>8142112</v>
      </c>
      <c r="H116" s="47">
        <f>SUM(H59+H69+H71+H75+H82+H102+H112+H114)</f>
        <v>9283004</v>
      </c>
    </row>
    <row r="117" spans="1:8" ht="12.75">
      <c r="A117" s="40" t="s">
        <v>251</v>
      </c>
      <c r="B117" s="77"/>
      <c r="C117" s="77"/>
      <c r="D117" s="77"/>
      <c r="E117" s="78"/>
      <c r="F117" s="79"/>
      <c r="G117" s="234">
        <f>G52+G116</f>
        <v>11204755</v>
      </c>
      <c r="H117" s="234">
        <f>H52+H116</f>
        <v>12169761</v>
      </c>
    </row>
    <row r="118" spans="1:8" ht="12.75">
      <c r="A118" s="48" t="s">
        <v>252</v>
      </c>
      <c r="B118" s="80"/>
      <c r="C118" s="80"/>
      <c r="D118" s="80"/>
      <c r="E118" s="81"/>
      <c r="F118" s="61" t="s">
        <v>253</v>
      </c>
      <c r="G118" s="233"/>
      <c r="H118" s="233"/>
    </row>
    <row r="119" spans="1:8" ht="15">
      <c r="A119" s="45"/>
      <c r="B119" s="82"/>
      <c r="C119" s="82"/>
      <c r="D119" s="82"/>
      <c r="E119" s="82"/>
      <c r="F119" s="83"/>
      <c r="G119" s="84"/>
      <c r="H119" s="85"/>
    </row>
    <row r="120" spans="1:8" ht="12.75">
      <c r="A120" s="20" t="s">
        <v>88</v>
      </c>
      <c r="B120" s="21"/>
      <c r="C120" s="21"/>
      <c r="D120" s="21"/>
      <c r="E120" s="22"/>
      <c r="F120" s="86" t="s">
        <v>89</v>
      </c>
      <c r="G120" s="23" t="s">
        <v>90</v>
      </c>
      <c r="H120" s="24" t="s">
        <v>90</v>
      </c>
    </row>
    <row r="121" spans="1:8" ht="12.75">
      <c r="A121" s="26"/>
      <c r="B121" s="27"/>
      <c r="C121" s="27"/>
      <c r="D121" s="27"/>
      <c r="E121" s="28"/>
      <c r="F121" s="87" t="s">
        <v>91</v>
      </c>
      <c r="G121" s="29" t="s">
        <v>92</v>
      </c>
      <c r="H121" s="30" t="s">
        <v>93</v>
      </c>
    </row>
    <row r="122" spans="1:8" ht="12.75">
      <c r="A122" s="26" t="s">
        <v>94</v>
      </c>
      <c r="B122" s="27"/>
      <c r="C122" s="27"/>
      <c r="D122" s="27"/>
      <c r="E122" s="28"/>
      <c r="F122" s="87" t="s">
        <v>95</v>
      </c>
      <c r="G122" s="31" t="s">
        <v>96</v>
      </c>
      <c r="H122" s="32" t="s">
        <v>97</v>
      </c>
    </row>
    <row r="123" spans="1:8" ht="12.75">
      <c r="A123" s="26"/>
      <c r="B123" s="27"/>
      <c r="C123" s="27"/>
      <c r="D123" s="27"/>
      <c r="E123" s="28"/>
      <c r="F123" s="88" t="s">
        <v>98</v>
      </c>
      <c r="G123" s="31" t="s">
        <v>99</v>
      </c>
      <c r="H123" s="32" t="s">
        <v>99</v>
      </c>
    </row>
    <row r="124" spans="1:8" ht="12.75">
      <c r="A124" s="34"/>
      <c r="B124" s="35"/>
      <c r="C124" s="35">
        <v>1</v>
      </c>
      <c r="D124" s="35"/>
      <c r="E124" s="36"/>
      <c r="F124" s="89">
        <v>2</v>
      </c>
      <c r="G124" s="90">
        <v>4</v>
      </c>
      <c r="H124" s="39">
        <v>4</v>
      </c>
    </row>
    <row r="125" spans="1:8" ht="12.75">
      <c r="A125" s="20" t="s">
        <v>254</v>
      </c>
      <c r="B125" s="41"/>
      <c r="C125" s="41"/>
      <c r="D125" s="41"/>
      <c r="E125" s="63"/>
      <c r="F125" s="40"/>
      <c r="G125" s="23"/>
      <c r="H125" s="43"/>
    </row>
    <row r="126" spans="1:8" ht="12.75">
      <c r="A126" s="26" t="s">
        <v>255</v>
      </c>
      <c r="B126" s="45"/>
      <c r="C126" s="45"/>
      <c r="D126" s="45"/>
      <c r="E126" s="56"/>
      <c r="F126" s="44"/>
      <c r="G126" s="31"/>
      <c r="H126" s="47"/>
    </row>
    <row r="127" spans="1:8" ht="12.75">
      <c r="A127" s="33" t="s">
        <v>256</v>
      </c>
      <c r="B127" s="49"/>
      <c r="C127" s="49"/>
      <c r="D127" s="49"/>
      <c r="E127" s="60"/>
      <c r="F127" s="48"/>
      <c r="G127" s="29"/>
      <c r="H127" s="52"/>
    </row>
    <row r="128" spans="1:8" ht="12.75">
      <c r="A128" s="40" t="s">
        <v>257</v>
      </c>
      <c r="B128" s="41"/>
      <c r="C128" s="41"/>
      <c r="D128" s="41"/>
      <c r="E128" s="63"/>
      <c r="F128" s="74"/>
      <c r="G128" s="43"/>
      <c r="H128" s="43"/>
    </row>
    <row r="129" spans="1:8" ht="12.75">
      <c r="A129" s="48" t="s">
        <v>258</v>
      </c>
      <c r="B129" s="49"/>
      <c r="C129" s="49"/>
      <c r="D129" s="49"/>
      <c r="E129" s="60"/>
      <c r="F129" s="61" t="s">
        <v>259</v>
      </c>
      <c r="G129" s="47">
        <f>645372+814398</f>
        <v>1459770</v>
      </c>
      <c r="H129" s="47">
        <v>1459770</v>
      </c>
    </row>
    <row r="130" spans="1:8" ht="12.75">
      <c r="A130" s="44" t="s">
        <v>260</v>
      </c>
      <c r="B130" s="45"/>
      <c r="C130" s="45"/>
      <c r="D130" s="45"/>
      <c r="E130" s="56"/>
      <c r="F130" s="66"/>
      <c r="G130" s="43"/>
      <c r="H130" s="43"/>
    </row>
    <row r="131" spans="1:8" ht="12.75">
      <c r="A131" s="44" t="s">
        <v>261</v>
      </c>
      <c r="B131" s="45"/>
      <c r="C131" s="45"/>
      <c r="D131" s="45"/>
      <c r="E131" s="56"/>
      <c r="F131" s="66" t="s">
        <v>262</v>
      </c>
      <c r="G131" s="47"/>
      <c r="H131" s="47"/>
    </row>
    <row r="132" spans="1:8" ht="12.75">
      <c r="A132" s="40" t="s">
        <v>263</v>
      </c>
      <c r="B132" s="41"/>
      <c r="C132" s="41"/>
      <c r="D132" s="41"/>
      <c r="E132" s="63"/>
      <c r="F132" s="74"/>
      <c r="G132" s="235">
        <v>951103</v>
      </c>
      <c r="H132" s="235">
        <v>951103</v>
      </c>
    </row>
    <row r="133" spans="1:8" ht="12.75">
      <c r="A133" s="48" t="s">
        <v>264</v>
      </c>
      <c r="B133" s="49"/>
      <c r="C133" s="49"/>
      <c r="D133" s="49"/>
      <c r="E133" s="60"/>
      <c r="F133" s="61" t="s">
        <v>265</v>
      </c>
      <c r="G133" s="236"/>
      <c r="H133" s="236"/>
    </row>
    <row r="134" spans="1:8" ht="12.75">
      <c r="A134" s="44" t="s">
        <v>266</v>
      </c>
      <c r="B134" s="45"/>
      <c r="C134" s="45"/>
      <c r="D134" s="45"/>
      <c r="E134" s="56"/>
      <c r="F134" s="66"/>
      <c r="G134" s="47"/>
      <c r="H134" s="47"/>
    </row>
    <row r="135" spans="1:8" ht="12.75">
      <c r="A135" s="44" t="s">
        <v>267</v>
      </c>
      <c r="B135" s="45"/>
      <c r="C135" s="45"/>
      <c r="D135" s="45"/>
      <c r="E135" s="56"/>
      <c r="F135" s="66" t="s">
        <v>268</v>
      </c>
      <c r="G135" s="52"/>
      <c r="H135" s="52"/>
    </row>
    <row r="136" spans="1:8" ht="12.75">
      <c r="A136" s="40" t="s">
        <v>269</v>
      </c>
      <c r="B136" s="41"/>
      <c r="C136" s="41"/>
      <c r="D136" s="41"/>
      <c r="E136" s="63"/>
      <c r="F136" s="74"/>
      <c r="G136" s="47"/>
      <c r="H136" s="47"/>
    </row>
    <row r="137" spans="1:8" ht="12.75">
      <c r="A137" s="48" t="s">
        <v>270</v>
      </c>
      <c r="B137" s="49"/>
      <c r="C137" s="49"/>
      <c r="D137" s="49"/>
      <c r="E137" s="60"/>
      <c r="F137" s="61" t="s">
        <v>271</v>
      </c>
      <c r="G137" s="52">
        <v>2165378</v>
      </c>
      <c r="H137" s="52">
        <v>3311552</v>
      </c>
    </row>
    <row r="138" spans="1:8" ht="12.75">
      <c r="A138" s="44" t="s">
        <v>272</v>
      </c>
      <c r="B138" s="45"/>
      <c r="C138" s="45"/>
      <c r="D138" s="45"/>
      <c r="E138" s="56"/>
      <c r="F138" s="66"/>
      <c r="G138" s="43"/>
      <c r="H138" s="43"/>
    </row>
    <row r="139" spans="1:8" ht="12.75">
      <c r="A139" s="44" t="s">
        <v>273</v>
      </c>
      <c r="B139" s="45"/>
      <c r="C139" s="45"/>
      <c r="D139" s="45"/>
      <c r="E139" s="56"/>
      <c r="F139" s="66" t="s">
        <v>274</v>
      </c>
      <c r="G139" s="52">
        <v>865300</v>
      </c>
      <c r="H139" s="52">
        <v>431873</v>
      </c>
    </row>
    <row r="140" spans="1:8" ht="12.75">
      <c r="A140" s="40" t="s">
        <v>275</v>
      </c>
      <c r="B140" s="41"/>
      <c r="C140" s="41"/>
      <c r="D140" s="41"/>
      <c r="E140" s="63"/>
      <c r="F140" s="74"/>
      <c r="G140" s="43"/>
      <c r="H140" s="43"/>
    </row>
    <row r="141" spans="1:8" ht="12.75">
      <c r="A141" s="48" t="s">
        <v>276</v>
      </c>
      <c r="B141" s="49"/>
      <c r="C141" s="49"/>
      <c r="D141" s="49"/>
      <c r="E141" s="60"/>
      <c r="F141" s="61" t="s">
        <v>277</v>
      </c>
      <c r="G141" s="47"/>
      <c r="H141" s="47"/>
    </row>
    <row r="142" spans="1:8" ht="12.75" customHeight="1">
      <c r="A142" s="44" t="s">
        <v>278</v>
      </c>
      <c r="B142" s="45"/>
      <c r="C142" s="45"/>
      <c r="D142" s="45"/>
      <c r="E142" s="56"/>
      <c r="F142" s="66"/>
      <c r="G142" s="234">
        <f>G129+G132+G137+G139</f>
        <v>5441551</v>
      </c>
      <c r="H142" s="234">
        <f>H129+H132+H137+H139</f>
        <v>6154298</v>
      </c>
    </row>
    <row r="143" spans="1:8" ht="12.75">
      <c r="A143" s="44" t="s">
        <v>279</v>
      </c>
      <c r="B143" s="45"/>
      <c r="C143" s="45"/>
      <c r="D143" s="45"/>
      <c r="E143" s="56"/>
      <c r="F143" s="66" t="s">
        <v>280</v>
      </c>
      <c r="G143" s="233"/>
      <c r="H143" s="233"/>
    </row>
    <row r="144" spans="1:8" ht="12.75">
      <c r="A144" s="20" t="s">
        <v>281</v>
      </c>
      <c r="B144" s="41"/>
      <c r="C144" s="41"/>
      <c r="D144" s="41"/>
      <c r="E144" s="63"/>
      <c r="F144" s="74"/>
      <c r="G144" s="47"/>
      <c r="H144" s="47"/>
    </row>
    <row r="145" spans="1:8" ht="12.75">
      <c r="A145" s="33" t="s">
        <v>282</v>
      </c>
      <c r="B145" s="49"/>
      <c r="C145" s="49"/>
      <c r="D145" s="49"/>
      <c r="E145" s="60"/>
      <c r="F145" s="61"/>
      <c r="G145" s="52"/>
      <c r="H145" s="52"/>
    </row>
    <row r="146" spans="1:8" ht="12.75">
      <c r="A146" s="40" t="s">
        <v>283</v>
      </c>
      <c r="B146" s="41"/>
      <c r="C146" s="41"/>
      <c r="D146" s="41"/>
      <c r="E146" s="63"/>
      <c r="F146" s="74"/>
      <c r="G146" s="43"/>
      <c r="H146" s="43"/>
    </row>
    <row r="147" spans="1:8" ht="12.75">
      <c r="A147" s="44" t="s">
        <v>284</v>
      </c>
      <c r="B147" s="45"/>
      <c r="C147" s="45"/>
      <c r="D147" s="45"/>
      <c r="E147" s="56"/>
      <c r="F147" s="66"/>
      <c r="G147" s="47"/>
      <c r="H147" s="47"/>
    </row>
    <row r="148" spans="1:8" ht="12.75">
      <c r="A148" s="44" t="s">
        <v>285</v>
      </c>
      <c r="B148" s="45"/>
      <c r="C148" s="45"/>
      <c r="D148" s="45"/>
      <c r="E148" s="56"/>
      <c r="F148" s="66"/>
      <c r="G148" s="47"/>
      <c r="H148" s="47"/>
    </row>
    <row r="149" spans="1:8" ht="12.75">
      <c r="A149" s="48" t="s">
        <v>286</v>
      </c>
      <c r="B149" s="49"/>
      <c r="C149" s="49"/>
      <c r="D149" s="49"/>
      <c r="E149" s="60"/>
      <c r="F149" s="61" t="s">
        <v>287</v>
      </c>
      <c r="G149" s="52">
        <f>SUM(G158+G160+G163+G165+G169+G171+G173+G175+G177+G179)</f>
        <v>0</v>
      </c>
      <c r="H149" s="52">
        <f>SUM(H158+H160+H163+H165+H169+H171+H173+H175+H177+H179)</f>
        <v>0</v>
      </c>
    </row>
    <row r="150" spans="1:8" ht="12.75">
      <c r="A150" s="40" t="s">
        <v>288</v>
      </c>
      <c r="B150" s="41"/>
      <c r="C150" s="41"/>
      <c r="D150" s="41"/>
      <c r="E150" s="63"/>
      <c r="F150" s="74"/>
      <c r="G150" s="43"/>
      <c r="H150" s="43"/>
    </row>
    <row r="151" spans="1:8" ht="12.75">
      <c r="A151" s="44" t="s">
        <v>289</v>
      </c>
      <c r="B151" s="45"/>
      <c r="C151" s="45"/>
      <c r="D151" s="45"/>
      <c r="E151" s="56"/>
      <c r="F151" s="66"/>
      <c r="G151" s="47"/>
      <c r="H151" s="47"/>
    </row>
    <row r="152" spans="1:8" ht="12.75">
      <c r="A152" s="44" t="s">
        <v>290</v>
      </c>
      <c r="B152" s="45"/>
      <c r="C152" s="45"/>
      <c r="D152" s="45"/>
      <c r="E152" s="56"/>
      <c r="F152" s="66"/>
      <c r="G152" s="47"/>
      <c r="H152" s="47"/>
    </row>
    <row r="153" spans="1:8" ht="12.75">
      <c r="A153" s="48" t="s">
        <v>291</v>
      </c>
      <c r="B153" s="49"/>
      <c r="C153" s="49"/>
      <c r="D153" s="49"/>
      <c r="E153" s="60"/>
      <c r="F153" s="61" t="s">
        <v>292</v>
      </c>
      <c r="G153" s="52">
        <f>SUM(G158+G163+G169+G173+G179)</f>
        <v>0</v>
      </c>
      <c r="H153" s="52">
        <f>SUM(H158+H163+H169+H173+H179)</f>
        <v>0</v>
      </c>
    </row>
    <row r="154" spans="1:8" ht="12.75">
      <c r="A154" s="44" t="s">
        <v>293</v>
      </c>
      <c r="B154" s="45"/>
      <c r="C154" s="45"/>
      <c r="D154" s="45"/>
      <c r="E154" s="56"/>
      <c r="F154" s="66"/>
      <c r="G154" s="43"/>
      <c r="H154" s="43"/>
    </row>
    <row r="155" spans="1:8" ht="12.75">
      <c r="A155" s="44" t="s">
        <v>294</v>
      </c>
      <c r="B155" s="45"/>
      <c r="C155" s="45"/>
      <c r="D155" s="45"/>
      <c r="E155" s="56"/>
      <c r="F155" s="66" t="s">
        <v>295</v>
      </c>
      <c r="G155" s="52"/>
      <c r="H155" s="52"/>
    </row>
    <row r="156" spans="1:8" ht="12.75">
      <c r="A156" s="40" t="s">
        <v>296</v>
      </c>
      <c r="B156" s="41"/>
      <c r="C156" s="41"/>
      <c r="D156" s="41"/>
      <c r="E156" s="63"/>
      <c r="F156" s="74"/>
      <c r="G156" s="43"/>
      <c r="H156" s="43"/>
    </row>
    <row r="157" spans="1:8" ht="12.75">
      <c r="A157" s="44" t="s">
        <v>297</v>
      </c>
      <c r="B157" s="45"/>
      <c r="C157" s="45"/>
      <c r="D157" s="45"/>
      <c r="E157" s="56"/>
      <c r="F157" s="66"/>
      <c r="G157" s="47"/>
      <c r="H157" s="47"/>
    </row>
    <row r="158" spans="1:8" ht="12.75">
      <c r="A158" s="48" t="s">
        <v>298</v>
      </c>
      <c r="B158" s="49"/>
      <c r="C158" s="49"/>
      <c r="D158" s="49"/>
      <c r="E158" s="60"/>
      <c r="F158" s="61" t="s">
        <v>299</v>
      </c>
      <c r="G158" s="52"/>
      <c r="H158" s="52"/>
    </row>
    <row r="159" spans="1:8" ht="12.75">
      <c r="A159" s="44" t="s">
        <v>300</v>
      </c>
      <c r="B159" s="45"/>
      <c r="C159" s="45"/>
      <c r="D159" s="45"/>
      <c r="E159" s="56"/>
      <c r="F159" s="66"/>
      <c r="G159" s="43"/>
      <c r="H159" s="43"/>
    </row>
    <row r="160" spans="1:8" ht="12.75">
      <c r="A160" s="44" t="s">
        <v>301</v>
      </c>
      <c r="B160" s="45"/>
      <c r="C160" s="45"/>
      <c r="D160" s="45"/>
      <c r="E160" s="56"/>
      <c r="F160" s="66" t="s">
        <v>302</v>
      </c>
      <c r="G160" s="52"/>
      <c r="H160" s="52"/>
    </row>
    <row r="161" spans="1:8" ht="12.75">
      <c r="A161" s="40" t="s">
        <v>303</v>
      </c>
      <c r="B161" s="41"/>
      <c r="C161" s="41"/>
      <c r="D161" s="41"/>
      <c r="E161" s="63"/>
      <c r="F161" s="74"/>
      <c r="G161" s="43"/>
      <c r="H161" s="43"/>
    </row>
    <row r="162" spans="1:8" ht="12.75">
      <c r="A162" s="44" t="s">
        <v>304</v>
      </c>
      <c r="B162" s="45"/>
      <c r="C162" s="45"/>
      <c r="D162" s="45"/>
      <c r="E162" s="56"/>
      <c r="F162" s="66"/>
      <c r="G162" s="47"/>
      <c r="H162" s="47"/>
    </row>
    <row r="163" spans="1:8" ht="12.75">
      <c r="A163" s="48" t="s">
        <v>305</v>
      </c>
      <c r="B163" s="49"/>
      <c r="C163" s="49"/>
      <c r="D163" s="49"/>
      <c r="E163" s="60"/>
      <c r="F163" s="61" t="s">
        <v>306</v>
      </c>
      <c r="G163" s="52"/>
      <c r="H163" s="52"/>
    </row>
    <row r="164" spans="1:8" ht="12.75">
      <c r="A164" s="44" t="s">
        <v>307</v>
      </c>
      <c r="B164" s="45"/>
      <c r="C164" s="45"/>
      <c r="D164" s="45"/>
      <c r="E164" s="56"/>
      <c r="F164" s="66"/>
      <c r="G164" s="43"/>
      <c r="H164" s="43"/>
    </row>
    <row r="165" spans="1:8" ht="12.75">
      <c r="A165" s="44" t="s">
        <v>308</v>
      </c>
      <c r="B165" s="45"/>
      <c r="C165" s="45"/>
      <c r="D165" s="45"/>
      <c r="E165" s="56"/>
      <c r="F165" s="66" t="s">
        <v>309</v>
      </c>
      <c r="G165" s="52"/>
      <c r="H165" s="52"/>
    </row>
    <row r="166" spans="1:8" ht="12.75">
      <c r="A166" s="40" t="s">
        <v>310</v>
      </c>
      <c r="B166" s="41"/>
      <c r="C166" s="41"/>
      <c r="D166" s="41"/>
      <c r="E166" s="63"/>
      <c r="F166" s="74"/>
      <c r="G166" s="43"/>
      <c r="H166" s="43"/>
    </row>
    <row r="167" spans="1:8" ht="12.75">
      <c r="A167" s="44" t="s">
        <v>311</v>
      </c>
      <c r="B167" s="45"/>
      <c r="C167" s="45"/>
      <c r="D167" s="45"/>
      <c r="E167" s="56"/>
      <c r="F167" s="66"/>
      <c r="G167" s="47"/>
      <c r="H167" s="47"/>
    </row>
    <row r="168" spans="1:8" ht="12.75">
      <c r="A168" s="44" t="s">
        <v>312</v>
      </c>
      <c r="B168" s="45"/>
      <c r="C168" s="45"/>
      <c r="D168" s="45"/>
      <c r="E168" s="56"/>
      <c r="F168" s="66"/>
      <c r="G168" s="47"/>
      <c r="H168" s="47"/>
    </row>
    <row r="169" spans="1:8" ht="12.75">
      <c r="A169" s="48" t="s">
        <v>313</v>
      </c>
      <c r="B169" s="49"/>
      <c r="C169" s="49"/>
      <c r="D169" s="49"/>
      <c r="E169" s="60"/>
      <c r="F169" s="61" t="s">
        <v>314</v>
      </c>
      <c r="G169" s="52"/>
      <c r="H169" s="52"/>
    </row>
    <row r="170" spans="1:8" ht="12.75">
      <c r="A170" s="40" t="s">
        <v>315</v>
      </c>
      <c r="B170" s="41"/>
      <c r="C170" s="41"/>
      <c r="D170" s="41"/>
      <c r="E170" s="63"/>
      <c r="F170" s="74"/>
      <c r="G170" s="43"/>
      <c r="H170" s="43"/>
    </row>
    <row r="171" spans="1:8" ht="12.75">
      <c r="A171" s="48" t="s">
        <v>316</v>
      </c>
      <c r="B171" s="49"/>
      <c r="C171" s="49"/>
      <c r="D171" s="49"/>
      <c r="E171" s="60"/>
      <c r="F171" s="61" t="s">
        <v>317</v>
      </c>
      <c r="G171" s="52"/>
      <c r="H171" s="52"/>
    </row>
    <row r="172" spans="1:8" ht="12.75">
      <c r="A172" s="44" t="s">
        <v>318</v>
      </c>
      <c r="B172" s="45"/>
      <c r="C172" s="45"/>
      <c r="D172" s="45"/>
      <c r="E172" s="56"/>
      <c r="F172" s="66"/>
      <c r="G172" s="43"/>
      <c r="H172" s="43"/>
    </row>
    <row r="173" spans="1:8" ht="12.75">
      <c r="A173" s="44" t="s">
        <v>319</v>
      </c>
      <c r="B173" s="45"/>
      <c r="C173" s="45"/>
      <c r="D173" s="45"/>
      <c r="E173" s="56"/>
      <c r="F173" s="66" t="s">
        <v>320</v>
      </c>
      <c r="G173" s="52"/>
      <c r="H173" s="52"/>
    </row>
    <row r="174" spans="1:8" ht="12.75">
      <c r="A174" s="40" t="s">
        <v>321</v>
      </c>
      <c r="B174" s="41"/>
      <c r="C174" s="41"/>
      <c r="D174" s="41"/>
      <c r="E174" s="63"/>
      <c r="F174" s="74"/>
      <c r="G174" s="43"/>
      <c r="H174" s="43"/>
    </row>
    <row r="175" spans="1:8" ht="12.75">
      <c r="A175" s="48" t="s">
        <v>322</v>
      </c>
      <c r="B175" s="49"/>
      <c r="C175" s="49"/>
      <c r="D175" s="49"/>
      <c r="E175" s="60"/>
      <c r="F175" s="61" t="s">
        <v>323</v>
      </c>
      <c r="G175" s="52"/>
      <c r="H175" s="52"/>
    </row>
    <row r="176" spans="1:8" ht="12.75">
      <c r="A176" s="40" t="s">
        <v>324</v>
      </c>
      <c r="B176" s="41"/>
      <c r="C176" s="41"/>
      <c r="D176" s="41"/>
      <c r="E176" s="63"/>
      <c r="F176" s="74"/>
      <c r="G176" s="43"/>
      <c r="H176" s="43"/>
    </row>
    <row r="177" spans="1:8" ht="12.75">
      <c r="A177" s="48" t="s">
        <v>325</v>
      </c>
      <c r="B177" s="49"/>
      <c r="C177" s="49"/>
      <c r="D177" s="49"/>
      <c r="E177" s="60"/>
      <c r="F177" s="61" t="s">
        <v>326</v>
      </c>
      <c r="G177" s="52"/>
      <c r="H177" s="52"/>
    </row>
    <row r="178" spans="1:8" ht="12.75">
      <c r="A178" s="40" t="s">
        <v>327</v>
      </c>
      <c r="B178" s="77"/>
      <c r="C178" s="77"/>
      <c r="D178" s="77"/>
      <c r="E178" s="78"/>
      <c r="F178" s="79"/>
      <c r="G178" s="43"/>
      <c r="H178" s="43"/>
    </row>
    <row r="179" spans="1:8" ht="12.75">
      <c r="A179" s="48" t="s">
        <v>328</v>
      </c>
      <c r="B179" s="49"/>
      <c r="C179" s="49"/>
      <c r="D179" s="49"/>
      <c r="E179" s="60"/>
      <c r="F179" s="61" t="s">
        <v>329</v>
      </c>
      <c r="G179" s="52"/>
      <c r="H179" s="52"/>
    </row>
    <row r="180" spans="1:8" ht="12.75">
      <c r="A180" s="40" t="s">
        <v>330</v>
      </c>
      <c r="B180" s="41"/>
      <c r="C180" s="41"/>
      <c r="D180" s="41"/>
      <c r="E180" s="63"/>
      <c r="F180" s="74"/>
      <c r="G180" s="43"/>
      <c r="H180" s="43"/>
    </row>
    <row r="181" spans="1:8" ht="12.75">
      <c r="A181" s="44" t="s">
        <v>331</v>
      </c>
      <c r="B181" s="45"/>
      <c r="C181" s="45"/>
      <c r="D181" s="45"/>
      <c r="E181" s="56"/>
      <c r="F181" s="66"/>
      <c r="G181" s="47"/>
      <c r="H181" s="47"/>
    </row>
    <row r="182" spans="1:8" ht="12.75">
      <c r="A182" s="34" t="s">
        <v>332</v>
      </c>
      <c r="B182" s="35"/>
      <c r="C182" s="35"/>
      <c r="D182" s="35"/>
      <c r="E182" s="36"/>
      <c r="F182" s="91"/>
      <c r="G182" s="92"/>
      <c r="H182" s="92"/>
    </row>
    <row r="183" spans="1:8" ht="12.75">
      <c r="A183" s="34" t="s">
        <v>333</v>
      </c>
      <c r="B183" s="35"/>
      <c r="C183" s="35"/>
      <c r="D183" s="35"/>
      <c r="E183" s="36"/>
      <c r="F183" s="91" t="s">
        <v>334</v>
      </c>
      <c r="G183" s="92">
        <f>SUM(G191++G199+G201+G203+G205+G207+G209+G211+G213+G215+G217+G219+G221+G195)</f>
        <v>5763204</v>
      </c>
      <c r="H183" s="92">
        <f>SUM(H191++H199+H201+H203+H205+H207+H209+H211+H213+H215+H217+H219+H221+H195)</f>
        <v>6015463</v>
      </c>
    </row>
    <row r="184" spans="1:8" ht="12.75">
      <c r="A184" s="34" t="s">
        <v>335</v>
      </c>
      <c r="B184" s="35"/>
      <c r="C184" s="35"/>
      <c r="D184" s="35"/>
      <c r="E184" s="36"/>
      <c r="F184" s="91"/>
      <c r="G184" s="92"/>
      <c r="H184" s="92"/>
    </row>
    <row r="185" spans="1:8" ht="12.75">
      <c r="A185" s="34" t="s">
        <v>336</v>
      </c>
      <c r="B185" s="35"/>
      <c r="C185" s="35"/>
      <c r="D185" s="35"/>
      <c r="E185" s="36"/>
      <c r="F185" s="91"/>
      <c r="G185" s="92"/>
      <c r="H185" s="92"/>
    </row>
    <row r="186" spans="1:8" ht="12.75">
      <c r="A186" s="44" t="s">
        <v>337</v>
      </c>
      <c r="B186" s="45"/>
      <c r="C186" s="45"/>
      <c r="D186" s="45"/>
      <c r="E186" s="56"/>
      <c r="F186" s="66"/>
      <c r="G186" s="47"/>
      <c r="H186" s="47"/>
    </row>
    <row r="187" spans="1:8" ht="12.75">
      <c r="A187" s="44" t="s">
        <v>336</v>
      </c>
      <c r="B187" s="49"/>
      <c r="C187" s="49"/>
      <c r="D187" s="49"/>
      <c r="E187" s="60"/>
      <c r="F187" s="61" t="s">
        <v>338</v>
      </c>
      <c r="G187" s="52">
        <f>SUM(G191+G199+G195+G203+G205+G207+G209+G211+G213+G221)</f>
        <v>5763204</v>
      </c>
      <c r="H187" s="52">
        <f>SUM(H191+H199+H195+H203+H205+H207+H209+H211+H213+H221)</f>
        <v>6015463</v>
      </c>
    </row>
    <row r="188" spans="1:8" ht="12.75">
      <c r="A188" s="44" t="s">
        <v>339</v>
      </c>
      <c r="B188" s="45"/>
      <c r="C188" s="45"/>
      <c r="D188" s="45"/>
      <c r="E188" s="56"/>
      <c r="F188" s="66"/>
      <c r="G188" s="43"/>
      <c r="H188" s="43"/>
    </row>
    <row r="189" spans="1:8" ht="12.75">
      <c r="A189" s="44" t="s">
        <v>340</v>
      </c>
      <c r="B189" s="45"/>
      <c r="C189" s="45"/>
      <c r="D189" s="45"/>
      <c r="E189" s="56"/>
      <c r="F189" s="66" t="s">
        <v>341</v>
      </c>
      <c r="G189" s="52"/>
      <c r="H189" s="52"/>
    </row>
    <row r="190" spans="1:8" ht="12.75">
      <c r="A190" s="40" t="s">
        <v>342</v>
      </c>
      <c r="B190" s="41"/>
      <c r="C190" s="41"/>
      <c r="D190" s="41"/>
      <c r="E190" s="63"/>
      <c r="F190" s="74"/>
      <c r="G190" s="43"/>
      <c r="H190" s="43"/>
    </row>
    <row r="191" spans="1:8" ht="12.75">
      <c r="A191" s="48" t="s">
        <v>343</v>
      </c>
      <c r="B191" s="49"/>
      <c r="C191" s="49"/>
      <c r="D191" s="49"/>
      <c r="E191" s="60"/>
      <c r="F191" s="61" t="s">
        <v>344</v>
      </c>
      <c r="G191" s="52">
        <v>51399</v>
      </c>
      <c r="H191" s="52">
        <v>27668</v>
      </c>
    </row>
    <row r="192" spans="1:8" ht="12.75">
      <c r="A192" s="44" t="s">
        <v>345</v>
      </c>
      <c r="B192" s="45"/>
      <c r="C192" s="45"/>
      <c r="D192" s="45"/>
      <c r="E192" s="56"/>
      <c r="F192" s="71"/>
      <c r="G192" s="47"/>
      <c r="H192" s="47"/>
    </row>
    <row r="193" spans="1:8" ht="12.75">
      <c r="A193" s="48" t="s">
        <v>346</v>
      </c>
      <c r="B193" s="49"/>
      <c r="C193" s="49"/>
      <c r="D193" s="49"/>
      <c r="E193" s="60"/>
      <c r="F193" s="69" t="s">
        <v>347</v>
      </c>
      <c r="G193" s="47"/>
      <c r="H193" s="47"/>
    </row>
    <row r="194" spans="1:8" ht="12.75">
      <c r="A194" s="40" t="s">
        <v>348</v>
      </c>
      <c r="B194" s="41"/>
      <c r="C194" s="41"/>
      <c r="D194" s="41"/>
      <c r="E194" s="63"/>
      <c r="F194" s="66"/>
      <c r="G194" s="43"/>
      <c r="H194" s="43"/>
    </row>
    <row r="195" spans="1:8" ht="12.75">
      <c r="A195" s="48" t="s">
        <v>349</v>
      </c>
      <c r="B195" s="49"/>
      <c r="C195" s="49"/>
      <c r="D195" s="49"/>
      <c r="E195" s="60"/>
      <c r="F195" s="61" t="s">
        <v>350</v>
      </c>
      <c r="G195" s="52">
        <v>2504131</v>
      </c>
      <c r="H195" s="52">
        <v>2638691</v>
      </c>
    </row>
    <row r="196" spans="1:8" ht="12.75">
      <c r="A196" s="44" t="s">
        <v>351</v>
      </c>
      <c r="B196" s="45"/>
      <c r="C196" s="45"/>
      <c r="D196" s="45"/>
      <c r="E196" s="56"/>
      <c r="F196" s="66"/>
      <c r="G196" s="43"/>
      <c r="H196" s="43"/>
    </row>
    <row r="197" spans="1:8" ht="20.25" customHeight="1">
      <c r="A197" s="44" t="s">
        <v>352</v>
      </c>
      <c r="B197" s="45"/>
      <c r="C197" s="45"/>
      <c r="D197" s="45"/>
      <c r="E197" s="56"/>
      <c r="F197" s="66" t="s">
        <v>353</v>
      </c>
      <c r="G197" s="52"/>
      <c r="H197" s="52"/>
    </row>
    <row r="198" spans="1:8" ht="12.75" customHeight="1">
      <c r="A198" s="237" t="s">
        <v>354</v>
      </c>
      <c r="B198" s="238"/>
      <c r="C198" s="238"/>
      <c r="D198" s="238"/>
      <c r="E198" s="239"/>
      <c r="F198" s="74"/>
      <c r="G198" s="43"/>
      <c r="H198" s="43"/>
    </row>
    <row r="199" spans="1:8" ht="12.75">
      <c r="A199" s="240" t="s">
        <v>355</v>
      </c>
      <c r="B199" s="241"/>
      <c r="C199" s="241"/>
      <c r="D199" s="241"/>
      <c r="E199" s="242"/>
      <c r="F199" s="61" t="s">
        <v>356</v>
      </c>
      <c r="G199" s="52"/>
      <c r="H199" s="52"/>
    </row>
    <row r="200" spans="1:8" ht="12.75">
      <c r="A200" s="44" t="s">
        <v>357</v>
      </c>
      <c r="B200" s="45"/>
      <c r="C200" s="45"/>
      <c r="D200" s="45"/>
      <c r="E200" s="56"/>
      <c r="F200" s="66"/>
      <c r="G200" s="43"/>
      <c r="H200" s="43"/>
    </row>
    <row r="201" spans="1:8" ht="12.75">
      <c r="A201" s="44" t="s">
        <v>358</v>
      </c>
      <c r="B201" s="45"/>
      <c r="C201" s="45"/>
      <c r="D201" s="45"/>
      <c r="E201" s="56"/>
      <c r="F201" s="66" t="s">
        <v>359</v>
      </c>
      <c r="G201" s="52"/>
      <c r="H201" s="52"/>
    </row>
    <row r="202" spans="1:8" ht="12.75">
      <c r="A202" s="40" t="s">
        <v>360</v>
      </c>
      <c r="B202" s="41"/>
      <c r="C202" s="41"/>
      <c r="D202" s="41"/>
      <c r="E202" s="63"/>
      <c r="F202" s="74"/>
      <c r="G202" s="43"/>
      <c r="H202" s="43"/>
    </row>
    <row r="203" spans="1:8" ht="12.75">
      <c r="A203" s="48" t="s">
        <v>361</v>
      </c>
      <c r="B203" s="49"/>
      <c r="C203" s="49"/>
      <c r="D203" s="49"/>
      <c r="E203" s="60"/>
      <c r="F203" s="61" t="s">
        <v>362</v>
      </c>
      <c r="G203" s="52">
        <v>192300</v>
      </c>
      <c r="H203" s="52">
        <f>65997-1</f>
        <v>65996</v>
      </c>
    </row>
    <row r="204" spans="1:8" ht="12.75">
      <c r="A204" s="44" t="s">
        <v>363</v>
      </c>
      <c r="B204" s="45"/>
      <c r="C204" s="45"/>
      <c r="D204" s="45"/>
      <c r="E204" s="56"/>
      <c r="F204" s="66"/>
      <c r="G204" s="43"/>
      <c r="H204" s="43"/>
    </row>
    <row r="205" spans="1:8" ht="12.75">
      <c r="A205" s="44" t="s">
        <v>364</v>
      </c>
      <c r="B205" s="45"/>
      <c r="C205" s="45"/>
      <c r="D205" s="45"/>
      <c r="E205" s="56"/>
      <c r="F205" s="66" t="s">
        <v>365</v>
      </c>
      <c r="G205" s="52">
        <v>647152</v>
      </c>
      <c r="H205" s="52">
        <v>853302</v>
      </c>
    </row>
    <row r="206" spans="1:8" ht="12.75">
      <c r="A206" s="40" t="s">
        <v>366</v>
      </c>
      <c r="B206" s="41"/>
      <c r="C206" s="41"/>
      <c r="D206" s="41"/>
      <c r="E206" s="63"/>
      <c r="F206" s="74"/>
      <c r="G206" s="43"/>
      <c r="H206" s="43"/>
    </row>
    <row r="207" spans="1:8" ht="12.75">
      <c r="A207" s="48" t="s">
        <v>367</v>
      </c>
      <c r="B207" s="49"/>
      <c r="C207" s="49"/>
      <c r="D207" s="49"/>
      <c r="E207" s="60"/>
      <c r="F207" s="61" t="s">
        <v>368</v>
      </c>
      <c r="G207" s="52"/>
      <c r="H207" s="52"/>
    </row>
    <row r="208" spans="1:8" ht="12.75">
      <c r="A208" s="44" t="s">
        <v>369</v>
      </c>
      <c r="B208" s="45"/>
      <c r="C208" s="45"/>
      <c r="D208" s="45"/>
      <c r="E208" s="56"/>
      <c r="F208" s="66"/>
      <c r="G208" s="43"/>
      <c r="H208" s="43"/>
    </row>
    <row r="209" spans="1:8" ht="12.75">
      <c r="A209" s="44" t="s">
        <v>370</v>
      </c>
      <c r="B209" s="45"/>
      <c r="C209" s="45"/>
      <c r="D209" s="45"/>
      <c r="E209" s="56"/>
      <c r="F209" s="66" t="s">
        <v>371</v>
      </c>
      <c r="G209" s="52">
        <v>757787</v>
      </c>
      <c r="H209" s="52">
        <v>555177</v>
      </c>
    </row>
    <row r="210" spans="1:8" ht="12.75">
      <c r="A210" s="40" t="s">
        <v>372</v>
      </c>
      <c r="B210" s="41"/>
      <c r="C210" s="41"/>
      <c r="D210" s="41"/>
      <c r="E210" s="63"/>
      <c r="F210" s="74"/>
      <c r="G210" s="43"/>
      <c r="H210" s="43"/>
    </row>
    <row r="211" spans="1:8" ht="12.75">
      <c r="A211" s="48" t="s">
        <v>373</v>
      </c>
      <c r="B211" s="49"/>
      <c r="C211" s="49"/>
      <c r="D211" s="49"/>
      <c r="E211" s="60"/>
      <c r="F211" s="61" t="s">
        <v>374</v>
      </c>
      <c r="G211" s="52">
        <v>21514</v>
      </c>
      <c r="H211" s="52">
        <f>18769-1</f>
        <v>18768</v>
      </c>
    </row>
    <row r="212" spans="1:8" ht="12.75">
      <c r="A212" s="44" t="s">
        <v>375</v>
      </c>
      <c r="B212" s="45"/>
      <c r="C212" s="45"/>
      <c r="D212" s="45"/>
      <c r="E212" s="56"/>
      <c r="F212" s="66"/>
      <c r="G212" s="43"/>
      <c r="H212" s="43"/>
    </row>
    <row r="213" spans="1:8" ht="12.75">
      <c r="A213" s="44" t="s">
        <v>376</v>
      </c>
      <c r="B213" s="45"/>
      <c r="C213" s="45"/>
      <c r="D213" s="45"/>
      <c r="E213" s="56"/>
      <c r="F213" s="66" t="s">
        <v>377</v>
      </c>
      <c r="G213" s="52">
        <v>1542590</v>
      </c>
      <c r="H213" s="52">
        <f>1812833-1341</f>
        <v>1811492</v>
      </c>
    </row>
    <row r="214" spans="1:8" ht="12.75">
      <c r="A214" s="40" t="s">
        <v>378</v>
      </c>
      <c r="B214" s="41"/>
      <c r="C214" s="41"/>
      <c r="D214" s="41"/>
      <c r="E214" s="63"/>
      <c r="F214" s="74"/>
      <c r="G214" s="43"/>
      <c r="H214" s="43"/>
    </row>
    <row r="215" spans="1:8" ht="12.75">
      <c r="A215" s="48" t="s">
        <v>379</v>
      </c>
      <c r="B215" s="49"/>
      <c r="C215" s="49"/>
      <c r="D215" s="49"/>
      <c r="E215" s="60"/>
      <c r="F215" s="61" t="s">
        <v>380</v>
      </c>
      <c r="G215" s="52"/>
      <c r="H215" s="52"/>
    </row>
    <row r="216" spans="1:8" ht="12.75">
      <c r="A216" s="44" t="s">
        <v>381</v>
      </c>
      <c r="B216" s="45"/>
      <c r="C216" s="45"/>
      <c r="D216" s="45"/>
      <c r="E216" s="56"/>
      <c r="F216" s="66"/>
      <c r="G216" s="43"/>
      <c r="H216" s="43"/>
    </row>
    <row r="217" spans="1:8" ht="12.75">
      <c r="A217" s="44" t="s">
        <v>382</v>
      </c>
      <c r="B217" s="45"/>
      <c r="C217" s="45"/>
      <c r="D217" s="45"/>
      <c r="E217" s="56"/>
      <c r="F217" s="66" t="s">
        <v>383</v>
      </c>
      <c r="G217" s="52"/>
      <c r="H217" s="52"/>
    </row>
    <row r="218" spans="1:8" ht="12.75">
      <c r="A218" s="40" t="s">
        <v>384</v>
      </c>
      <c r="B218" s="41"/>
      <c r="C218" s="41"/>
      <c r="D218" s="41"/>
      <c r="E218" s="63"/>
      <c r="F218" s="74"/>
      <c r="G218" s="43"/>
      <c r="H218" s="43"/>
    </row>
    <row r="219" spans="1:8" ht="12.75">
      <c r="A219" s="48" t="s">
        <v>385</v>
      </c>
      <c r="B219" s="49"/>
      <c r="C219" s="49"/>
      <c r="D219" s="49"/>
      <c r="E219" s="60"/>
      <c r="F219" s="61" t="s">
        <v>386</v>
      </c>
      <c r="G219" s="52"/>
      <c r="H219" s="52"/>
    </row>
    <row r="220" spans="1:8" ht="12.75">
      <c r="A220" s="44" t="s">
        <v>387</v>
      </c>
      <c r="B220" s="45"/>
      <c r="C220" s="45"/>
      <c r="D220" s="45"/>
      <c r="E220" s="56"/>
      <c r="F220" s="66"/>
      <c r="G220" s="43"/>
      <c r="H220" s="43"/>
    </row>
    <row r="221" spans="1:8" ht="12.75">
      <c r="A221" s="44" t="s">
        <v>388</v>
      </c>
      <c r="B221" s="45"/>
      <c r="C221" s="45"/>
      <c r="D221" s="45"/>
      <c r="E221" s="56"/>
      <c r="F221" s="66" t="s">
        <v>389</v>
      </c>
      <c r="G221" s="52">
        <v>46331</v>
      </c>
      <c r="H221" s="52">
        <f>44370-1</f>
        <v>44369</v>
      </c>
    </row>
    <row r="222" spans="1:8" ht="12.75">
      <c r="A222" s="20" t="s">
        <v>390</v>
      </c>
      <c r="B222" s="41"/>
      <c r="C222" s="41"/>
      <c r="D222" s="41"/>
      <c r="E222" s="63"/>
      <c r="F222" s="74"/>
      <c r="G222" s="43"/>
      <c r="H222" s="43"/>
    </row>
    <row r="223" spans="1:8" ht="12.75">
      <c r="A223" s="33" t="s">
        <v>391</v>
      </c>
      <c r="B223" s="49"/>
      <c r="C223" s="49"/>
      <c r="D223" s="49"/>
      <c r="E223" s="60"/>
      <c r="F223" s="61" t="s">
        <v>392</v>
      </c>
      <c r="G223" s="52">
        <f>SUM(G149+G183)</f>
        <v>5763204</v>
      </c>
      <c r="H223" s="52">
        <f>SUM(H149+H183)</f>
        <v>6015463</v>
      </c>
    </row>
    <row r="224" spans="1:8" ht="12.75">
      <c r="A224" s="93" t="s">
        <v>393</v>
      </c>
      <c r="B224" s="41"/>
      <c r="C224" s="41"/>
      <c r="D224" s="41"/>
      <c r="E224" s="63"/>
      <c r="F224" s="74"/>
      <c r="G224" s="234">
        <f>G223+G142</f>
        <v>11204755</v>
      </c>
      <c r="H224" s="234">
        <f>H223+H142</f>
        <v>12169761</v>
      </c>
    </row>
    <row r="225" spans="1:8" ht="12.75">
      <c r="A225" s="94" t="s">
        <v>394</v>
      </c>
      <c r="B225" s="49"/>
      <c r="C225" s="49"/>
      <c r="D225" s="49"/>
      <c r="E225" s="60"/>
      <c r="F225" s="61" t="s">
        <v>395</v>
      </c>
      <c r="G225" s="233"/>
      <c r="H225" s="233"/>
    </row>
    <row r="226" spans="1:8" ht="12.75">
      <c r="A226" s="95"/>
      <c r="B226" s="95"/>
      <c r="C226" s="95"/>
      <c r="D226" s="95"/>
      <c r="E226" s="95"/>
      <c r="F226" s="95"/>
      <c r="G226" s="96"/>
      <c r="H226" s="97"/>
    </row>
    <row r="227" spans="1:8" ht="12.75">
      <c r="A227" s="95"/>
      <c r="B227" s="95"/>
      <c r="C227" s="95"/>
      <c r="D227" s="95"/>
      <c r="E227" s="95"/>
      <c r="F227" s="95"/>
      <c r="G227" s="96"/>
      <c r="H227" s="97"/>
    </row>
    <row r="228" spans="1:8" ht="12.75">
      <c r="A228" s="95"/>
      <c r="B228" s="95"/>
      <c r="C228" s="95"/>
      <c r="D228" s="95"/>
      <c r="E228" s="95"/>
      <c r="F228" s="95"/>
      <c r="G228" s="96"/>
      <c r="H228" s="97"/>
    </row>
    <row r="229" ht="12.75">
      <c r="H229" s="98"/>
    </row>
  </sheetData>
  <sheetProtection/>
  <mergeCells count="18">
    <mergeCell ref="G224:G225"/>
    <mergeCell ref="H224:H225"/>
    <mergeCell ref="G142:G143"/>
    <mergeCell ref="H142:H143"/>
    <mergeCell ref="A198:E198"/>
    <mergeCell ref="A199:E199"/>
    <mergeCell ref="G132:G133"/>
    <mergeCell ref="H132:H133"/>
    <mergeCell ref="G17:G18"/>
    <mergeCell ref="H17:H18"/>
    <mergeCell ref="G52:G53"/>
    <mergeCell ref="H52:H53"/>
    <mergeCell ref="G13:G14"/>
    <mergeCell ref="H13:H14"/>
    <mergeCell ref="G15:G16"/>
    <mergeCell ref="H15:H16"/>
    <mergeCell ref="G117:G118"/>
    <mergeCell ref="H117:H118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H69"/>
  <sheetViews>
    <sheetView zoomScalePageLayoutView="0" workbookViewId="0" topLeftCell="A1">
      <selection activeCell="R41" sqref="R41"/>
    </sheetView>
  </sheetViews>
  <sheetFormatPr defaultColWidth="9.00390625" defaultRowHeight="12.75"/>
  <cols>
    <col min="5" max="5" width="23.375" style="0" customWidth="1"/>
    <col min="6" max="6" width="9.00390625" style="0" customWidth="1"/>
    <col min="7" max="8" width="15.875" style="0" customWidth="1"/>
  </cols>
  <sheetData>
    <row r="1" ht="12.75">
      <c r="A1" s="6" t="s">
        <v>396</v>
      </c>
    </row>
    <row r="2" ht="12.75">
      <c r="A2" s="6" t="s">
        <v>397</v>
      </c>
    </row>
    <row r="3" ht="12.75">
      <c r="A3" s="6" t="s">
        <v>398</v>
      </c>
    </row>
    <row r="4" ht="12.75">
      <c r="A4" s="6" t="s">
        <v>399</v>
      </c>
    </row>
    <row r="5" ht="12.75">
      <c r="A5" s="6" t="s">
        <v>400</v>
      </c>
    </row>
    <row r="6" ht="12.75">
      <c r="A6" s="6" t="s">
        <v>401</v>
      </c>
    </row>
    <row r="7" ht="12.75">
      <c r="A7" s="6"/>
    </row>
    <row r="9" spans="1:8" ht="12.75">
      <c r="A9" s="99" t="s">
        <v>88</v>
      </c>
      <c r="B9" s="100"/>
      <c r="C9" s="100"/>
      <c r="D9" s="100"/>
      <c r="E9" s="101"/>
      <c r="F9" s="102"/>
      <c r="G9" s="103" t="s">
        <v>90</v>
      </c>
      <c r="H9" s="104" t="s">
        <v>90</v>
      </c>
    </row>
    <row r="10" spans="1:8" ht="12.75">
      <c r="A10" s="105"/>
      <c r="B10" s="106"/>
      <c r="C10" s="106"/>
      <c r="D10" s="106"/>
      <c r="E10" s="107"/>
      <c r="F10" s="108" t="s">
        <v>402</v>
      </c>
      <c r="G10" s="109" t="s">
        <v>92</v>
      </c>
      <c r="H10" s="110" t="s">
        <v>93</v>
      </c>
    </row>
    <row r="11" spans="1:8" ht="12.75">
      <c r="A11" s="105" t="s">
        <v>94</v>
      </c>
      <c r="B11" s="106"/>
      <c r="C11" s="106"/>
      <c r="D11" s="106"/>
      <c r="E11" s="107"/>
      <c r="F11" s="108" t="s">
        <v>403</v>
      </c>
      <c r="G11" s="104" t="s">
        <v>404</v>
      </c>
      <c r="H11" s="104" t="s">
        <v>405</v>
      </c>
    </row>
    <row r="12" spans="1:8" ht="12.75">
      <c r="A12" s="105"/>
      <c r="B12" s="106"/>
      <c r="C12" s="106"/>
      <c r="D12" s="106"/>
      <c r="E12" s="107"/>
      <c r="F12" s="108"/>
      <c r="G12" s="110" t="s">
        <v>406</v>
      </c>
      <c r="H12" s="110" t="s">
        <v>406</v>
      </c>
    </row>
    <row r="13" spans="1:8" ht="12.75">
      <c r="A13" s="111"/>
      <c r="B13" s="112"/>
      <c r="C13" s="112">
        <v>1</v>
      </c>
      <c r="D13" s="112"/>
      <c r="E13" s="113"/>
      <c r="F13" s="114">
        <v>2</v>
      </c>
      <c r="G13" s="115">
        <v>3</v>
      </c>
      <c r="H13" s="114">
        <v>4</v>
      </c>
    </row>
    <row r="14" spans="1:8" ht="12.75">
      <c r="A14" s="116" t="s">
        <v>407</v>
      </c>
      <c r="B14" s="117"/>
      <c r="C14" s="117"/>
      <c r="D14" s="117"/>
      <c r="E14" s="118"/>
      <c r="F14" s="10"/>
      <c r="G14" s="117"/>
      <c r="H14" s="14"/>
    </row>
    <row r="15" spans="1:8" ht="12.75">
      <c r="A15" s="119" t="s">
        <v>408</v>
      </c>
      <c r="B15" s="120"/>
      <c r="C15" s="120"/>
      <c r="D15" s="120"/>
      <c r="E15" s="121"/>
      <c r="F15" s="16" t="s">
        <v>409</v>
      </c>
      <c r="G15" s="120"/>
      <c r="H15" s="7"/>
    </row>
    <row r="16" spans="1:8" ht="12.75">
      <c r="A16" s="122" t="s">
        <v>410</v>
      </c>
      <c r="B16" s="123"/>
      <c r="C16" s="123"/>
      <c r="D16" s="123"/>
      <c r="E16" s="124"/>
      <c r="F16" s="9"/>
      <c r="G16" s="3"/>
      <c r="H16" s="11"/>
    </row>
    <row r="17" spans="1:8" ht="12.75">
      <c r="A17" s="122" t="s">
        <v>411</v>
      </c>
      <c r="B17" s="123"/>
      <c r="C17" s="123"/>
      <c r="D17" s="123"/>
      <c r="E17" s="124"/>
      <c r="F17" s="9" t="s">
        <v>412</v>
      </c>
      <c r="G17" s="3"/>
      <c r="H17" s="11"/>
    </row>
    <row r="18" spans="1:8" ht="12.75">
      <c r="A18" s="116" t="s">
        <v>413</v>
      </c>
      <c r="B18" s="117"/>
      <c r="C18" s="117"/>
      <c r="D18" s="117"/>
      <c r="E18" s="118"/>
      <c r="F18" s="10"/>
      <c r="G18" s="117"/>
      <c r="H18" s="14"/>
    </row>
    <row r="19" spans="1:8" ht="12.75">
      <c r="A19" s="119" t="s">
        <v>414</v>
      </c>
      <c r="B19" s="120"/>
      <c r="C19" s="120"/>
      <c r="D19" s="120"/>
      <c r="E19" s="121"/>
      <c r="F19" s="16" t="s">
        <v>415</v>
      </c>
      <c r="G19" s="120"/>
      <c r="H19" s="7"/>
    </row>
    <row r="20" spans="1:8" ht="12.75">
      <c r="A20" s="122" t="s">
        <v>416</v>
      </c>
      <c r="B20" s="123"/>
      <c r="C20" s="123"/>
      <c r="D20" s="123"/>
      <c r="E20" s="124"/>
      <c r="F20" s="9"/>
      <c r="G20" s="3"/>
      <c r="H20" s="11"/>
    </row>
    <row r="21" spans="1:8" ht="12.75">
      <c r="A21" s="122" t="s">
        <v>417</v>
      </c>
      <c r="B21" s="123"/>
      <c r="C21" s="123"/>
      <c r="D21" s="123"/>
      <c r="E21" s="124"/>
      <c r="F21" s="9" t="s">
        <v>418</v>
      </c>
      <c r="G21" s="3"/>
      <c r="H21" s="11"/>
    </row>
    <row r="22" spans="1:8" ht="12.75">
      <c r="A22" s="116" t="s">
        <v>419</v>
      </c>
      <c r="B22" s="117"/>
      <c r="C22" s="117"/>
      <c r="D22" s="117"/>
      <c r="E22" s="118"/>
      <c r="F22" s="10"/>
      <c r="G22" s="117"/>
      <c r="H22" s="14"/>
    </row>
    <row r="23" spans="1:8" ht="12.75">
      <c r="A23" s="119" t="s">
        <v>420</v>
      </c>
      <c r="B23" s="120"/>
      <c r="C23" s="120"/>
      <c r="D23" s="120"/>
      <c r="E23" s="121"/>
      <c r="F23" s="16" t="s">
        <v>421</v>
      </c>
      <c r="G23" s="120"/>
      <c r="H23" s="7"/>
    </row>
    <row r="24" spans="1:8" ht="12.75">
      <c r="A24" s="122" t="s">
        <v>422</v>
      </c>
      <c r="B24" s="123"/>
      <c r="C24" s="123"/>
      <c r="D24" s="123"/>
      <c r="E24" s="124"/>
      <c r="F24" s="9"/>
      <c r="G24" s="3"/>
      <c r="H24" s="11"/>
    </row>
    <row r="25" spans="1:8" ht="12.75">
      <c r="A25" s="122" t="s">
        <v>423</v>
      </c>
      <c r="B25" s="123"/>
      <c r="C25" s="123"/>
      <c r="D25" s="123"/>
      <c r="E25" s="124"/>
      <c r="F25" s="9" t="s">
        <v>424</v>
      </c>
      <c r="G25" s="3"/>
      <c r="H25" s="11"/>
    </row>
    <row r="26" spans="1:8" ht="12.75">
      <c r="A26" s="116" t="s">
        <v>425</v>
      </c>
      <c r="B26" s="117"/>
      <c r="C26" s="117"/>
      <c r="D26" s="117"/>
      <c r="E26" s="118"/>
      <c r="F26" s="10"/>
      <c r="G26" s="117"/>
      <c r="H26" s="14"/>
    </row>
    <row r="27" spans="1:8" ht="12.75">
      <c r="A27" s="119" t="s">
        <v>426</v>
      </c>
      <c r="B27" s="120"/>
      <c r="C27" s="120"/>
      <c r="D27" s="120"/>
      <c r="E27" s="121"/>
      <c r="F27" s="16" t="s">
        <v>427</v>
      </c>
      <c r="G27" s="120"/>
      <c r="H27" s="7"/>
    </row>
    <row r="28" spans="1:8" ht="12.75">
      <c r="A28" s="122" t="s">
        <v>428</v>
      </c>
      <c r="B28" s="123"/>
      <c r="C28" s="123"/>
      <c r="D28" s="123"/>
      <c r="E28" s="124"/>
      <c r="F28" s="9"/>
      <c r="G28" s="3"/>
      <c r="H28" s="11"/>
    </row>
    <row r="29" spans="1:8" ht="16.5">
      <c r="A29" s="122" t="s">
        <v>429</v>
      </c>
      <c r="B29" s="123"/>
      <c r="C29" s="123"/>
      <c r="D29" s="123"/>
      <c r="E29" s="124"/>
      <c r="F29" s="9" t="s">
        <v>430</v>
      </c>
      <c r="G29" s="8"/>
      <c r="H29" s="125"/>
    </row>
    <row r="30" spans="1:8" ht="12.75">
      <c r="A30" s="116" t="s">
        <v>431</v>
      </c>
      <c r="B30" s="117"/>
      <c r="C30" s="117"/>
      <c r="D30" s="117"/>
      <c r="E30" s="118"/>
      <c r="F30" s="10"/>
      <c r="G30" s="117"/>
      <c r="H30" s="14"/>
    </row>
    <row r="31" spans="1:8" ht="12.75">
      <c r="A31" s="119" t="s">
        <v>432</v>
      </c>
      <c r="B31" s="120"/>
      <c r="C31" s="120"/>
      <c r="D31" s="120"/>
      <c r="E31" s="121"/>
      <c r="F31" s="16" t="s">
        <v>433</v>
      </c>
      <c r="G31" s="120"/>
      <c r="H31" s="7"/>
    </row>
    <row r="32" spans="1:8" ht="12.75">
      <c r="A32" s="122" t="s">
        <v>434</v>
      </c>
      <c r="B32" s="123"/>
      <c r="C32" s="123"/>
      <c r="D32" s="123"/>
      <c r="E32" s="124"/>
      <c r="F32" s="9"/>
      <c r="G32" s="3"/>
      <c r="H32" s="11"/>
    </row>
    <row r="33" spans="1:8" ht="12.75">
      <c r="A33" s="122" t="s">
        <v>435</v>
      </c>
      <c r="B33" s="123"/>
      <c r="C33" s="123"/>
      <c r="D33" s="123"/>
      <c r="E33" s="124"/>
      <c r="F33" s="9" t="s">
        <v>436</v>
      </c>
      <c r="G33" s="3"/>
      <c r="H33" s="11"/>
    </row>
    <row r="34" spans="1:8" ht="12.75">
      <c r="A34" s="116" t="s">
        <v>437</v>
      </c>
      <c r="B34" s="117"/>
      <c r="C34" s="117"/>
      <c r="D34" s="117"/>
      <c r="E34" s="118"/>
      <c r="F34" s="10"/>
      <c r="G34" s="117"/>
      <c r="H34" s="14"/>
    </row>
    <row r="35" spans="1:8" ht="12.75">
      <c r="A35" s="119" t="s">
        <v>438</v>
      </c>
      <c r="B35" s="120"/>
      <c r="C35" s="120"/>
      <c r="D35" s="120"/>
      <c r="E35" s="121"/>
      <c r="F35" s="16" t="s">
        <v>439</v>
      </c>
      <c r="G35" s="120"/>
      <c r="H35" s="7"/>
    </row>
    <row r="36" spans="1:8" ht="12.75">
      <c r="A36" s="116" t="s">
        <v>440</v>
      </c>
      <c r="B36" s="117"/>
      <c r="C36" s="117"/>
      <c r="D36" s="117"/>
      <c r="E36" s="118"/>
      <c r="F36" s="10"/>
      <c r="G36" s="117"/>
      <c r="H36" s="14"/>
    </row>
    <row r="37" spans="1:8" ht="12.75">
      <c r="A37" s="119" t="s">
        <v>441</v>
      </c>
      <c r="B37" s="120"/>
      <c r="C37" s="120"/>
      <c r="D37" s="120"/>
      <c r="E37" s="121"/>
      <c r="F37" s="16" t="s">
        <v>442</v>
      </c>
      <c r="G37" s="120"/>
      <c r="H37" s="7"/>
    </row>
    <row r="38" spans="1:8" ht="12.75">
      <c r="A38" s="122" t="s">
        <v>443</v>
      </c>
      <c r="B38" s="123"/>
      <c r="C38" s="123"/>
      <c r="D38" s="123"/>
      <c r="E38" s="124"/>
      <c r="F38" s="9"/>
      <c r="G38" s="3"/>
      <c r="H38" s="11"/>
    </row>
    <row r="39" spans="1:8" ht="12.75">
      <c r="A39" s="122" t="s">
        <v>444</v>
      </c>
      <c r="B39" s="123"/>
      <c r="C39" s="123"/>
      <c r="D39" s="123"/>
      <c r="E39" s="124"/>
      <c r="F39" s="9" t="s">
        <v>445</v>
      </c>
      <c r="G39" s="3"/>
      <c r="H39" s="11"/>
    </row>
    <row r="40" spans="1:8" ht="12.75">
      <c r="A40" s="116" t="s">
        <v>446</v>
      </c>
      <c r="B40" s="117"/>
      <c r="C40" s="117"/>
      <c r="D40" s="117"/>
      <c r="E40" s="118"/>
      <c r="F40" s="10"/>
      <c r="G40" s="117"/>
      <c r="H40" s="14"/>
    </row>
    <row r="41" spans="1:8" ht="16.5">
      <c r="A41" s="119" t="s">
        <v>447</v>
      </c>
      <c r="B41" s="120"/>
      <c r="C41" s="120"/>
      <c r="D41" s="120"/>
      <c r="E41" s="121"/>
      <c r="F41" s="16">
        <v>920</v>
      </c>
      <c r="G41" s="126">
        <v>360830</v>
      </c>
      <c r="H41" s="126">
        <v>380024</v>
      </c>
    </row>
    <row r="42" spans="1:8" ht="12.75">
      <c r="A42" s="3"/>
      <c r="B42" s="3"/>
      <c r="C42" s="3"/>
      <c r="D42" s="3"/>
      <c r="E42" s="3"/>
      <c r="F42" s="3"/>
      <c r="G42" s="3"/>
      <c r="H42" s="3" t="s">
        <v>448</v>
      </c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127" t="s">
        <v>449</v>
      </c>
      <c r="C45" s="3"/>
      <c r="D45" s="3"/>
      <c r="E45" s="3"/>
      <c r="F45" s="3"/>
      <c r="G45" s="3"/>
      <c r="H45" s="3"/>
    </row>
    <row r="46" spans="1:8" ht="12.75">
      <c r="A46" s="3"/>
      <c r="B46" s="127" t="s">
        <v>450</v>
      </c>
      <c r="C46" s="3"/>
      <c r="D46" s="3"/>
      <c r="E46" s="3"/>
      <c r="F46" s="3"/>
      <c r="G46" s="3"/>
      <c r="H46" s="3"/>
    </row>
    <row r="47" spans="1:8" ht="12.75">
      <c r="A47" s="3"/>
      <c r="B47" s="127"/>
      <c r="C47" s="3"/>
      <c r="D47" s="3"/>
      <c r="E47" s="3"/>
      <c r="F47" s="3"/>
      <c r="G47" s="3"/>
      <c r="H47" s="3"/>
    </row>
    <row r="48" spans="1:8" ht="12.75">
      <c r="A48" s="3"/>
      <c r="B48" s="127"/>
      <c r="C48" s="3"/>
      <c r="D48" s="3"/>
      <c r="E48" s="3"/>
      <c r="F48" s="3"/>
      <c r="G48" s="3"/>
      <c r="H48" s="3"/>
    </row>
    <row r="49" spans="1:8" ht="12.75">
      <c r="A49" s="3"/>
      <c r="B49" s="127"/>
      <c r="C49" s="3"/>
      <c r="D49" s="3"/>
      <c r="E49" s="3"/>
      <c r="F49" s="3"/>
      <c r="G49" s="3"/>
      <c r="H49" s="3"/>
    </row>
    <row r="50" spans="1:8" ht="12.75">
      <c r="A50" s="3"/>
      <c r="B50" s="127" t="s">
        <v>451</v>
      </c>
      <c r="C50" s="3"/>
      <c r="D50" s="3"/>
      <c r="E50" s="3"/>
      <c r="F50" s="3"/>
      <c r="G50" s="3"/>
      <c r="H50" s="3"/>
    </row>
    <row r="51" spans="1:8" ht="12.75">
      <c r="A51" s="3"/>
      <c r="B51" s="127" t="s">
        <v>452</v>
      </c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5"/>
  <sheetViews>
    <sheetView zoomScalePageLayoutView="0" workbookViewId="0" topLeftCell="A4">
      <selection activeCell="F63" sqref="F63"/>
    </sheetView>
  </sheetViews>
  <sheetFormatPr defaultColWidth="9.00390625" defaultRowHeight="12.75"/>
  <sheetData>
    <row r="1" spans="1:7" ht="12.75">
      <c r="A1" s="3"/>
      <c r="G1" s="3" t="s">
        <v>29</v>
      </c>
    </row>
    <row r="2" spans="1:7" ht="12.75">
      <c r="A2" s="3"/>
      <c r="G2" s="3" t="s">
        <v>30</v>
      </c>
    </row>
    <row r="3" spans="1:7" ht="12.75">
      <c r="A3" s="3"/>
      <c r="G3" s="3" t="s">
        <v>31</v>
      </c>
    </row>
    <row r="4" spans="1:7" ht="12.75">
      <c r="A4" s="3"/>
      <c r="G4" s="3" t="s">
        <v>32</v>
      </c>
    </row>
    <row r="5" spans="1:7" ht="12.75">
      <c r="A5" s="3"/>
      <c r="G5" s="3"/>
    </row>
    <row r="6" spans="1:7" ht="12.75">
      <c r="A6" s="3"/>
      <c r="G6" s="3" t="s">
        <v>33</v>
      </c>
    </row>
    <row r="7" spans="1:7" ht="12.75">
      <c r="A7" s="3"/>
      <c r="G7" s="3" t="s">
        <v>34</v>
      </c>
    </row>
    <row r="8" spans="1:7" ht="12.75">
      <c r="A8" s="3"/>
      <c r="G8" s="3" t="s">
        <v>35</v>
      </c>
    </row>
    <row r="9" spans="1:7" ht="12.75">
      <c r="A9" s="3"/>
      <c r="G9" s="3" t="s">
        <v>36</v>
      </c>
    </row>
    <row r="12" ht="15">
      <c r="A12" s="4" t="s">
        <v>453</v>
      </c>
    </row>
    <row r="13" ht="15">
      <c r="A13" s="4" t="s">
        <v>454</v>
      </c>
    </row>
    <row r="16" ht="12.75">
      <c r="J16" s="5" t="s">
        <v>39</v>
      </c>
    </row>
    <row r="17" spans="2:15" ht="12.75">
      <c r="B17" s="3"/>
      <c r="C17" s="3"/>
      <c r="D17" s="6" t="s">
        <v>455</v>
      </c>
      <c r="E17" s="3"/>
      <c r="F17" s="3"/>
      <c r="G17" s="3"/>
      <c r="H17" s="3"/>
      <c r="I17" s="3"/>
      <c r="J17" s="7" t="s">
        <v>41</v>
      </c>
      <c r="K17" s="3"/>
      <c r="L17" s="3"/>
      <c r="M17" s="3"/>
      <c r="N17" s="3"/>
      <c r="O17" s="3"/>
    </row>
    <row r="18" spans="2:15" ht="12.75">
      <c r="B18" s="3"/>
      <c r="C18" s="3"/>
      <c r="D18" s="6" t="s">
        <v>456</v>
      </c>
      <c r="E18" s="3"/>
      <c r="F18" s="3"/>
      <c r="G18" s="3"/>
      <c r="H18" s="3" t="s">
        <v>457</v>
      </c>
      <c r="I18" s="3"/>
      <c r="J18" s="9" t="s">
        <v>44</v>
      </c>
      <c r="K18" s="3"/>
      <c r="L18" s="3"/>
      <c r="M18" s="3"/>
      <c r="N18" s="3"/>
      <c r="O18" s="3"/>
    </row>
    <row r="19" spans="1:15" ht="12.75">
      <c r="A19" s="3"/>
      <c r="B19" s="3"/>
      <c r="C19" s="3"/>
      <c r="D19" s="3"/>
      <c r="E19" s="3"/>
      <c r="F19" s="3"/>
      <c r="G19" s="3"/>
      <c r="H19" s="3" t="s">
        <v>458</v>
      </c>
      <c r="I19" s="3"/>
      <c r="J19" s="7"/>
      <c r="K19" s="3"/>
      <c r="L19" s="3"/>
      <c r="M19" s="3"/>
      <c r="N19" s="3"/>
      <c r="O19" s="3"/>
    </row>
    <row r="20" spans="1:15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5.75">
      <c r="A21" s="3" t="s">
        <v>46</v>
      </c>
      <c r="B21" s="3"/>
      <c r="C21" s="3"/>
      <c r="D21" s="3"/>
      <c r="E21" s="3"/>
      <c r="F21" s="3"/>
      <c r="G21" s="3"/>
      <c r="H21" s="3" t="s">
        <v>47</v>
      </c>
      <c r="I21" s="3"/>
      <c r="J21" s="10" t="s">
        <v>459</v>
      </c>
      <c r="K21" s="3"/>
      <c r="L21" s="3"/>
      <c r="M21" s="3"/>
      <c r="N21" s="3"/>
      <c r="O21" s="3"/>
    </row>
    <row r="22" spans="1:15" ht="12.75">
      <c r="A22" s="3" t="s">
        <v>48</v>
      </c>
      <c r="B22" s="3"/>
      <c r="C22" s="3"/>
      <c r="D22" s="3"/>
      <c r="E22" s="3"/>
      <c r="F22" s="3"/>
      <c r="G22" s="3"/>
      <c r="H22" s="3" t="s">
        <v>49</v>
      </c>
      <c r="I22" s="3"/>
      <c r="J22" s="11"/>
      <c r="K22" s="3"/>
      <c r="L22" s="3"/>
      <c r="M22" s="3"/>
      <c r="N22" s="3"/>
      <c r="O22" s="3"/>
    </row>
    <row r="23" spans="1:15" ht="18">
      <c r="A23" s="12"/>
      <c r="B23" s="13"/>
      <c r="C23" s="3"/>
      <c r="D23" s="3"/>
      <c r="E23" s="3"/>
      <c r="G23" s="3"/>
      <c r="H23" s="3"/>
      <c r="I23" s="3"/>
      <c r="J23" s="7"/>
      <c r="K23" s="3"/>
      <c r="L23" s="3"/>
      <c r="M23" s="3"/>
      <c r="N23" s="3"/>
      <c r="O23" s="3"/>
    </row>
    <row r="24" spans="1:15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5.75">
      <c r="A25" s="3" t="s">
        <v>50</v>
      </c>
      <c r="B25" s="3"/>
      <c r="C25" s="3"/>
      <c r="D25" s="3"/>
      <c r="E25" s="3"/>
      <c r="F25" s="3"/>
      <c r="G25" s="3"/>
      <c r="H25" s="3" t="s">
        <v>51</v>
      </c>
      <c r="I25" s="3"/>
      <c r="J25" s="14"/>
      <c r="K25" s="3"/>
      <c r="L25" s="3"/>
      <c r="M25" s="3"/>
      <c r="N25" s="3"/>
      <c r="O25" s="3"/>
    </row>
    <row r="26" spans="1:15" ht="12.75">
      <c r="A26" s="3" t="s">
        <v>52</v>
      </c>
      <c r="B26" s="3"/>
      <c r="C26" s="3"/>
      <c r="D26" s="3"/>
      <c r="E26" s="3"/>
      <c r="F26" s="3"/>
      <c r="G26" s="3"/>
      <c r="H26" s="3" t="s">
        <v>53</v>
      </c>
      <c r="I26" s="3"/>
      <c r="J26" s="11">
        <v>95120</v>
      </c>
      <c r="K26" s="3"/>
      <c r="L26" s="3"/>
      <c r="M26" s="3"/>
      <c r="N26" s="3"/>
      <c r="O26" s="3"/>
    </row>
    <row r="27" spans="1:15" ht="15.75">
      <c r="A27" s="12"/>
      <c r="B27" s="15"/>
      <c r="C27" s="3"/>
      <c r="D27" s="3"/>
      <c r="E27" s="3"/>
      <c r="F27" s="3"/>
      <c r="G27" s="3"/>
      <c r="H27" s="3"/>
      <c r="I27" s="3"/>
      <c r="J27" s="16"/>
      <c r="K27" s="3"/>
      <c r="L27" s="3"/>
      <c r="M27" s="3"/>
      <c r="N27" s="3"/>
      <c r="O27" s="3"/>
    </row>
    <row r="28" spans="1:15" ht="12.75">
      <c r="A28" s="3"/>
      <c r="B28" s="3"/>
      <c r="C28" s="3"/>
      <c r="D28" s="3"/>
      <c r="E28" s="3"/>
      <c r="F28" s="3"/>
      <c r="G28" s="3"/>
      <c r="H28" s="3"/>
      <c r="I28" s="3"/>
      <c r="J28" s="17"/>
      <c r="K28" s="3"/>
      <c r="L28" s="3"/>
      <c r="M28" s="3"/>
      <c r="N28" s="3"/>
      <c r="O28" s="3"/>
    </row>
    <row r="29" spans="1:15" ht="12.75">
      <c r="A29" s="3" t="s">
        <v>54</v>
      </c>
      <c r="B29" s="3"/>
      <c r="C29" s="3"/>
      <c r="D29" s="3"/>
      <c r="E29" s="3"/>
      <c r="F29" s="3"/>
      <c r="G29" s="3"/>
      <c r="H29" s="3" t="s">
        <v>55</v>
      </c>
      <c r="I29" s="3"/>
      <c r="J29" s="10"/>
      <c r="K29" s="3"/>
      <c r="L29" s="3"/>
      <c r="M29" s="3"/>
      <c r="N29" s="3"/>
      <c r="O29" s="3"/>
    </row>
    <row r="30" spans="1:15" ht="12.75">
      <c r="A30" s="3" t="s">
        <v>460</v>
      </c>
      <c r="B30" s="3"/>
      <c r="C30" s="3"/>
      <c r="D30" s="3"/>
      <c r="E30" s="3"/>
      <c r="F30" s="3"/>
      <c r="G30" s="3"/>
      <c r="H30" s="3" t="s">
        <v>57</v>
      </c>
      <c r="I30" s="3"/>
      <c r="J30" s="9"/>
      <c r="K30" s="3"/>
      <c r="L30" s="3"/>
      <c r="M30" s="3"/>
      <c r="N30" s="3"/>
      <c r="O30" s="3"/>
    </row>
    <row r="31" spans="1:15" ht="12.75">
      <c r="A31" s="3"/>
      <c r="B31" s="3"/>
      <c r="C31" s="3"/>
      <c r="D31" s="3"/>
      <c r="E31" s="3"/>
      <c r="F31" s="3"/>
      <c r="G31" s="3"/>
      <c r="H31" s="3"/>
      <c r="I31" s="3"/>
      <c r="J31" s="16"/>
      <c r="K31" s="3"/>
      <c r="L31" s="3"/>
      <c r="M31" s="3"/>
      <c r="N31" s="3"/>
      <c r="O31" s="3"/>
    </row>
    <row r="32" spans="1:15" ht="12.75">
      <c r="A32" s="3"/>
      <c r="B32" s="3"/>
      <c r="C32" s="3"/>
      <c r="D32" s="3"/>
      <c r="E32" s="3"/>
      <c r="F32" s="3"/>
      <c r="G32" s="3"/>
      <c r="H32" s="3"/>
      <c r="I32" s="3"/>
      <c r="J32" s="17"/>
      <c r="K32" s="3"/>
      <c r="L32" s="3"/>
      <c r="M32" s="3"/>
      <c r="N32" s="3"/>
      <c r="O32" s="3"/>
    </row>
    <row r="33" spans="1:15" ht="15.75">
      <c r="A33" s="3" t="s">
        <v>58</v>
      </c>
      <c r="B33" s="15"/>
      <c r="C33" s="15"/>
      <c r="D33" s="3"/>
      <c r="E33" s="3"/>
      <c r="F33" s="3"/>
      <c r="G33" s="3"/>
      <c r="H33" s="3" t="s">
        <v>59</v>
      </c>
      <c r="I33" s="3"/>
      <c r="J33" s="10">
        <v>273</v>
      </c>
      <c r="K33" s="3"/>
      <c r="L33" s="3"/>
      <c r="M33" s="3"/>
      <c r="N33" s="3"/>
      <c r="O33" s="3"/>
    </row>
    <row r="34" spans="1:15" ht="12.75">
      <c r="A34" s="3" t="s">
        <v>60</v>
      </c>
      <c r="B34" s="3"/>
      <c r="C34" s="6" t="s">
        <v>61</v>
      </c>
      <c r="D34" s="3"/>
      <c r="E34" s="3"/>
      <c r="F34" s="3"/>
      <c r="G34" s="3"/>
      <c r="H34" s="3" t="s">
        <v>62</v>
      </c>
      <c r="I34" s="3"/>
      <c r="J34" s="9"/>
      <c r="K34" s="3"/>
      <c r="L34" s="3"/>
      <c r="M34" s="3"/>
      <c r="N34" s="3"/>
      <c r="O34" s="3"/>
    </row>
    <row r="35" spans="1:15" ht="15.75">
      <c r="A35" s="3"/>
      <c r="B35" s="15"/>
      <c r="C35" s="3"/>
      <c r="D35" s="3"/>
      <c r="E35" s="3"/>
      <c r="F35" s="3"/>
      <c r="G35" s="3"/>
      <c r="H35" s="3"/>
      <c r="I35" s="3"/>
      <c r="J35" s="16"/>
      <c r="K35" s="3"/>
      <c r="L35" s="3"/>
      <c r="M35" s="3"/>
      <c r="N35" s="3"/>
      <c r="O35" s="3"/>
    </row>
    <row r="36" spans="1:15" ht="12.75">
      <c r="A36" s="3"/>
      <c r="B36" s="3"/>
      <c r="C36" s="3"/>
      <c r="D36" s="3"/>
      <c r="E36" s="3"/>
      <c r="F36" s="3"/>
      <c r="G36" s="3"/>
      <c r="H36" s="3"/>
      <c r="I36" s="3"/>
      <c r="J36" s="17"/>
      <c r="K36" s="3"/>
      <c r="L36" s="3"/>
      <c r="M36" s="3"/>
      <c r="N36" s="3"/>
      <c r="O36" s="3"/>
    </row>
    <row r="37" spans="1:15" ht="12.75">
      <c r="A37" s="3" t="s">
        <v>63</v>
      </c>
      <c r="B37" s="3"/>
      <c r="C37" s="3"/>
      <c r="D37" s="3"/>
      <c r="E37" s="3"/>
      <c r="F37" s="3"/>
      <c r="G37" s="3"/>
      <c r="H37" s="3" t="s">
        <v>64</v>
      </c>
      <c r="I37" s="3"/>
      <c r="J37" s="18" t="s">
        <v>65</v>
      </c>
      <c r="K37" s="3"/>
      <c r="L37" s="3"/>
      <c r="M37" s="3"/>
      <c r="N37" s="3"/>
      <c r="O37" s="3"/>
    </row>
    <row r="38" spans="1:15" ht="12.75">
      <c r="A38" s="3" t="s">
        <v>66</v>
      </c>
      <c r="B38" s="3"/>
      <c r="C38" s="3"/>
      <c r="D38" s="3"/>
      <c r="E38" s="3"/>
      <c r="F38" s="3"/>
      <c r="G38" s="3"/>
      <c r="H38" s="3" t="s">
        <v>67</v>
      </c>
      <c r="I38" s="3"/>
      <c r="J38" s="9"/>
      <c r="K38" s="3"/>
      <c r="L38" s="3"/>
      <c r="M38" s="3"/>
      <c r="N38" s="3"/>
      <c r="O38" s="3"/>
    </row>
    <row r="39" spans="1:15" ht="12.75">
      <c r="A39" s="3"/>
      <c r="B39" s="3"/>
      <c r="C39" s="3"/>
      <c r="D39" s="3"/>
      <c r="E39" s="3"/>
      <c r="F39" s="3"/>
      <c r="G39" s="3"/>
      <c r="H39" s="3"/>
      <c r="I39" s="3"/>
      <c r="J39" s="16"/>
      <c r="K39" s="3"/>
      <c r="L39" s="3"/>
      <c r="M39" s="3"/>
      <c r="N39" s="3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17"/>
      <c r="K40" s="3"/>
      <c r="L40" s="3"/>
      <c r="M40" s="3"/>
      <c r="N40" s="3"/>
      <c r="O40" s="3"/>
    </row>
    <row r="41" spans="1:15" ht="12.75">
      <c r="A41" s="3" t="s">
        <v>68</v>
      </c>
      <c r="B41" s="3"/>
      <c r="C41" s="3"/>
      <c r="D41" s="3"/>
      <c r="E41" s="3"/>
      <c r="F41" s="3"/>
      <c r="G41" s="3"/>
      <c r="H41" s="3" t="s">
        <v>69</v>
      </c>
      <c r="I41" s="3"/>
      <c r="J41" s="10"/>
      <c r="K41" s="3"/>
      <c r="L41" s="3"/>
      <c r="M41" s="3"/>
      <c r="N41" s="3"/>
      <c r="O41" s="3"/>
    </row>
    <row r="42" spans="1:15" ht="12.75">
      <c r="A42" s="3" t="s">
        <v>70</v>
      </c>
      <c r="B42" s="3"/>
      <c r="C42" s="3"/>
      <c r="D42" s="3"/>
      <c r="E42" s="3"/>
      <c r="F42" s="3"/>
      <c r="G42" s="3"/>
      <c r="H42" s="3" t="s">
        <v>71</v>
      </c>
      <c r="I42" s="3"/>
      <c r="J42" s="16">
        <v>200624934</v>
      </c>
      <c r="K42" s="3"/>
      <c r="L42" s="3"/>
      <c r="M42" s="3"/>
      <c r="N42" s="3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17"/>
      <c r="K43" s="3"/>
      <c r="L43" s="3"/>
      <c r="M43" s="3"/>
      <c r="N43" s="3"/>
      <c r="O43" s="3"/>
    </row>
    <row r="44" spans="1:15" ht="12.75">
      <c r="A44" s="3" t="s">
        <v>72</v>
      </c>
      <c r="B44" s="3"/>
      <c r="C44" s="3"/>
      <c r="D44" s="3"/>
      <c r="E44" s="3"/>
      <c r="F44" s="3"/>
      <c r="G44" s="3"/>
      <c r="H44" s="3" t="s">
        <v>73</v>
      </c>
      <c r="I44" s="3"/>
      <c r="J44" s="10">
        <v>1726287</v>
      </c>
      <c r="K44" s="3"/>
      <c r="L44" s="3"/>
      <c r="M44" s="3"/>
      <c r="N44" s="3"/>
      <c r="O44" s="3"/>
    </row>
    <row r="45" spans="1:15" ht="12.75">
      <c r="A45" s="3" t="s">
        <v>74</v>
      </c>
      <c r="B45" s="3"/>
      <c r="C45" s="3"/>
      <c r="D45" s="3"/>
      <c r="E45" s="3"/>
      <c r="F45" s="3"/>
      <c r="G45" s="3"/>
      <c r="H45" s="3" t="s">
        <v>75</v>
      </c>
      <c r="I45" s="3"/>
      <c r="J45" s="16"/>
      <c r="K45" s="3"/>
      <c r="L45" s="3"/>
      <c r="M45" s="3"/>
      <c r="N45" s="3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17"/>
      <c r="K46" s="3"/>
      <c r="L46" s="3"/>
      <c r="M46" s="3"/>
      <c r="N46" s="3"/>
      <c r="O46" s="3"/>
    </row>
    <row r="47" spans="1:15" ht="15.75">
      <c r="A47" s="3" t="s">
        <v>76</v>
      </c>
      <c r="B47" s="15"/>
      <c r="C47" s="3"/>
      <c r="D47" s="3"/>
      <c r="E47" s="3"/>
      <c r="F47" s="3"/>
      <c r="G47" s="3"/>
      <c r="H47" s="3" t="s">
        <v>77</v>
      </c>
      <c r="I47" s="3"/>
      <c r="J47" s="14"/>
      <c r="K47" s="3"/>
      <c r="L47" s="3"/>
      <c r="M47" s="3"/>
      <c r="N47" s="3"/>
      <c r="O47" s="3"/>
    </row>
    <row r="48" spans="1:15" ht="12.75">
      <c r="A48" s="3" t="s">
        <v>78</v>
      </c>
      <c r="B48" s="19" t="s">
        <v>461</v>
      </c>
      <c r="C48" s="3"/>
      <c r="D48" s="3"/>
      <c r="E48" s="3"/>
      <c r="F48" s="3"/>
      <c r="G48" s="3"/>
      <c r="H48" s="3" t="s">
        <v>80</v>
      </c>
      <c r="I48" s="3"/>
      <c r="J48" s="11"/>
      <c r="K48" s="3"/>
      <c r="L48" s="3"/>
      <c r="M48" s="3"/>
      <c r="N48" s="3"/>
      <c r="O48" s="3"/>
    </row>
    <row r="49" spans="1:15" ht="12.75">
      <c r="A49" s="6"/>
      <c r="B49" s="3"/>
      <c r="C49" s="3"/>
      <c r="D49" s="3"/>
      <c r="E49" s="3"/>
      <c r="F49" s="3"/>
      <c r="G49" s="3"/>
      <c r="H49" s="3" t="s">
        <v>81</v>
      </c>
      <c r="I49" s="3"/>
      <c r="J49" s="7"/>
      <c r="K49" s="3"/>
      <c r="L49" s="3"/>
      <c r="M49" s="3"/>
      <c r="N49" s="3"/>
      <c r="O49" s="3"/>
    </row>
    <row r="50" spans="1:1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>
      <c r="A51" s="3" t="s">
        <v>82</v>
      </c>
      <c r="B51" s="3"/>
      <c r="C51" s="3"/>
      <c r="D51" s="3"/>
      <c r="E51" s="3"/>
      <c r="F51" s="3"/>
      <c r="G51" s="3"/>
      <c r="H51" s="3" t="s">
        <v>83</v>
      </c>
      <c r="I51" s="3"/>
      <c r="J51" s="14"/>
      <c r="K51" s="3"/>
      <c r="L51" s="3"/>
      <c r="M51" s="3"/>
      <c r="N51" s="3"/>
      <c r="O51" s="3"/>
    </row>
    <row r="52" spans="1:15" ht="12.75">
      <c r="A52" s="3" t="s">
        <v>84</v>
      </c>
      <c r="B52" s="3"/>
      <c r="C52" s="3"/>
      <c r="D52" s="3"/>
      <c r="E52" s="3"/>
      <c r="F52" s="3"/>
      <c r="G52" s="3"/>
      <c r="H52" s="3" t="s">
        <v>85</v>
      </c>
      <c r="I52" s="3"/>
      <c r="J52" s="7"/>
      <c r="K52" s="3"/>
      <c r="L52" s="3"/>
      <c r="M52" s="3"/>
      <c r="N52" s="3"/>
      <c r="O52" s="3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>
      <c r="A54" s="3"/>
      <c r="B54" s="3"/>
      <c r="C54" s="3"/>
      <c r="D54" s="3"/>
      <c r="E54" s="3"/>
      <c r="F54" s="3"/>
      <c r="G54" s="3"/>
      <c r="H54" s="3" t="s">
        <v>86</v>
      </c>
      <c r="I54" s="3"/>
      <c r="J54" s="14"/>
      <c r="K54" s="3"/>
      <c r="L54" s="3"/>
      <c r="M54" s="3"/>
      <c r="N54" s="3"/>
      <c r="O54" s="3"/>
    </row>
    <row r="55" spans="1:15" ht="12.75">
      <c r="A55" s="3"/>
      <c r="B55" s="3"/>
      <c r="C55" s="3"/>
      <c r="D55" s="3"/>
      <c r="E55" s="3"/>
      <c r="F55" s="3"/>
      <c r="G55" s="3"/>
      <c r="H55" s="3" t="s">
        <v>87</v>
      </c>
      <c r="I55" s="3"/>
      <c r="J55" s="7"/>
      <c r="K55" s="3"/>
      <c r="L55" s="3"/>
      <c r="M55" s="3"/>
      <c r="N55" s="3"/>
      <c r="O55" s="3"/>
    </row>
    <row r="56" spans="1:1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31">
      <selection activeCell="B36" sqref="B36"/>
    </sheetView>
  </sheetViews>
  <sheetFormatPr defaultColWidth="9.00390625" defaultRowHeight="12.75"/>
  <cols>
    <col min="1" max="1" width="55.25390625" style="0" customWidth="1"/>
    <col min="2" max="2" width="5.625" style="0" customWidth="1"/>
    <col min="3" max="3" width="9.375" style="0" customWidth="1"/>
    <col min="4" max="4" width="9.25390625" style="0" customWidth="1"/>
    <col min="5" max="5" width="9.375" style="0" customWidth="1"/>
    <col min="6" max="6" width="9.625" style="0" customWidth="1"/>
    <col min="8" max="8" width="11.00390625" style="0" bestFit="1" customWidth="1"/>
  </cols>
  <sheetData>
    <row r="1" spans="1:6" ht="12.75">
      <c r="A1" s="128"/>
      <c r="B1" s="5" t="s">
        <v>89</v>
      </c>
      <c r="C1" s="245" t="s">
        <v>462</v>
      </c>
      <c r="D1" s="246"/>
      <c r="E1" s="245" t="s">
        <v>463</v>
      </c>
      <c r="F1" s="246"/>
    </row>
    <row r="2" spans="1:6" ht="12.75">
      <c r="A2" s="130" t="s">
        <v>464</v>
      </c>
      <c r="B2" s="131"/>
      <c r="C2" s="247" t="s">
        <v>465</v>
      </c>
      <c r="D2" s="248"/>
      <c r="E2" s="2"/>
      <c r="F2" s="133"/>
    </row>
    <row r="3" spans="1:6" ht="12.75">
      <c r="A3" s="130"/>
      <c r="B3" s="131" t="s">
        <v>466</v>
      </c>
      <c r="C3" s="247" t="s">
        <v>467</v>
      </c>
      <c r="D3" s="248"/>
      <c r="E3" s="247" t="s">
        <v>468</v>
      </c>
      <c r="F3" s="248"/>
    </row>
    <row r="4" spans="1:6" ht="12.75">
      <c r="A4" s="130" t="s">
        <v>469</v>
      </c>
      <c r="B4" s="134"/>
      <c r="C4" s="243" t="s">
        <v>470</v>
      </c>
      <c r="D4" s="244"/>
      <c r="E4" s="136"/>
      <c r="F4" s="137"/>
    </row>
    <row r="5" spans="1:6" ht="25.5">
      <c r="A5" s="134"/>
      <c r="B5" s="138" t="s">
        <v>471</v>
      </c>
      <c r="C5" s="62" t="s">
        <v>472</v>
      </c>
      <c r="D5" s="62" t="s">
        <v>473</v>
      </c>
      <c r="E5" s="62" t="s">
        <v>472</v>
      </c>
      <c r="F5" s="62" t="s">
        <v>473</v>
      </c>
    </row>
    <row r="6" spans="1:6" ht="12.75">
      <c r="A6" s="139">
        <v>1</v>
      </c>
      <c r="B6" s="140">
        <v>2</v>
      </c>
      <c r="C6" s="140">
        <v>3</v>
      </c>
      <c r="D6" s="140">
        <v>4</v>
      </c>
      <c r="E6" s="140">
        <v>5</v>
      </c>
      <c r="F6" s="140">
        <v>6</v>
      </c>
    </row>
    <row r="7" spans="1:6" ht="12.75" customHeight="1">
      <c r="A7" s="141" t="s">
        <v>474</v>
      </c>
      <c r="B7" s="142"/>
      <c r="C7" s="143"/>
      <c r="D7" s="144"/>
      <c r="E7" s="143"/>
      <c r="F7" s="144"/>
    </row>
    <row r="8" spans="1:6" ht="12.75" customHeight="1">
      <c r="A8" s="145" t="s">
        <v>475</v>
      </c>
      <c r="B8" s="146" t="s">
        <v>476</v>
      </c>
      <c r="C8" s="131">
        <v>8349113</v>
      </c>
      <c r="D8" s="133"/>
      <c r="E8" s="131">
        <v>7120753</v>
      </c>
      <c r="F8" s="133" t="s">
        <v>477</v>
      </c>
    </row>
    <row r="9" spans="1:6" ht="12.75" customHeight="1">
      <c r="A9" s="141" t="s">
        <v>478</v>
      </c>
      <c r="B9" s="147"/>
      <c r="C9" s="5"/>
      <c r="D9" s="148"/>
      <c r="E9" s="5"/>
      <c r="F9" s="148"/>
    </row>
    <row r="10" spans="1:6" ht="12.75" customHeight="1">
      <c r="A10" s="138" t="s">
        <v>479</v>
      </c>
      <c r="B10" s="149" t="s">
        <v>480</v>
      </c>
      <c r="C10" s="150" t="s">
        <v>477</v>
      </c>
      <c r="D10" s="137">
        <v>4880639</v>
      </c>
      <c r="E10" s="150" t="s">
        <v>477</v>
      </c>
      <c r="F10" s="137">
        <v>3644931</v>
      </c>
    </row>
    <row r="11" spans="1:6" ht="27" customHeight="1">
      <c r="A11" s="141" t="s">
        <v>481</v>
      </c>
      <c r="B11" s="147"/>
      <c r="C11" s="5"/>
      <c r="D11" s="148"/>
      <c r="E11" s="5"/>
      <c r="F11" s="148"/>
    </row>
    <row r="12" spans="1:6" ht="25.5" customHeight="1">
      <c r="A12" s="145" t="s">
        <v>482</v>
      </c>
      <c r="B12" s="146" t="s">
        <v>483</v>
      </c>
      <c r="C12" s="131">
        <f>C8-D10</f>
        <v>3468474</v>
      </c>
      <c r="D12" s="133"/>
      <c r="E12" s="131">
        <f>E8-F10</f>
        <v>3475822</v>
      </c>
      <c r="F12" s="133"/>
    </row>
    <row r="13" spans="1:6" ht="12.75" customHeight="1">
      <c r="A13" s="151" t="s">
        <v>484</v>
      </c>
      <c r="B13" s="147"/>
      <c r="C13" s="5"/>
      <c r="D13" s="148"/>
      <c r="E13" s="5"/>
      <c r="F13" s="148"/>
    </row>
    <row r="14" spans="1:6" ht="12.75" customHeight="1">
      <c r="A14" s="138" t="s">
        <v>485</v>
      </c>
      <c r="B14" s="149" t="s">
        <v>486</v>
      </c>
      <c r="C14" s="150" t="s">
        <v>477</v>
      </c>
      <c r="D14" s="137">
        <f>D18+D20</f>
        <v>2267754</v>
      </c>
      <c r="E14" s="150" t="s">
        <v>477</v>
      </c>
      <c r="F14" s="137">
        <f>F18+F20</f>
        <v>2651189</v>
      </c>
    </row>
    <row r="15" spans="1:6" ht="12.75" customHeight="1">
      <c r="A15" s="145" t="s">
        <v>487</v>
      </c>
      <c r="B15" s="146"/>
      <c r="C15" s="139"/>
      <c r="D15" s="133"/>
      <c r="E15" s="139"/>
      <c r="F15" s="133"/>
    </row>
    <row r="16" spans="1:6" ht="12.75" customHeight="1">
      <c r="A16" s="145" t="s">
        <v>488</v>
      </c>
      <c r="B16" s="146" t="s">
        <v>489</v>
      </c>
      <c r="C16" s="139" t="s">
        <v>477</v>
      </c>
      <c r="D16" s="133"/>
      <c r="E16" s="139" t="s">
        <v>477</v>
      </c>
      <c r="F16" s="133"/>
    </row>
    <row r="17" spans="1:6" ht="12.75" customHeight="1">
      <c r="A17" s="151" t="s">
        <v>490</v>
      </c>
      <c r="B17" s="147"/>
      <c r="C17" s="152"/>
      <c r="D17" s="148"/>
      <c r="E17" s="152"/>
      <c r="F17" s="148"/>
    </row>
    <row r="18" spans="1:6" ht="12.75" customHeight="1">
      <c r="A18" s="138" t="s">
        <v>491</v>
      </c>
      <c r="B18" s="149" t="s">
        <v>492</v>
      </c>
      <c r="C18" s="150" t="s">
        <v>477</v>
      </c>
      <c r="D18" s="153">
        <v>347240</v>
      </c>
      <c r="E18" s="150" t="s">
        <v>477</v>
      </c>
      <c r="F18" s="153">
        <v>280437</v>
      </c>
    </row>
    <row r="19" spans="1:6" ht="12.75" customHeight="1">
      <c r="A19" s="145" t="s">
        <v>493</v>
      </c>
      <c r="B19" s="146"/>
      <c r="C19" s="139"/>
      <c r="D19" s="154"/>
      <c r="E19" s="139"/>
      <c r="F19" s="154"/>
    </row>
    <row r="20" spans="1:6" ht="12.75" customHeight="1">
      <c r="A20" s="145" t="s">
        <v>494</v>
      </c>
      <c r="B20" s="146" t="s">
        <v>141</v>
      </c>
      <c r="C20" s="139" t="s">
        <v>477</v>
      </c>
      <c r="D20" s="155">
        <v>1920514</v>
      </c>
      <c r="E20" s="139" t="s">
        <v>477</v>
      </c>
      <c r="F20" s="155">
        <v>2370752</v>
      </c>
    </row>
    <row r="21" spans="1:6" ht="27" customHeight="1">
      <c r="A21" s="151" t="s">
        <v>495</v>
      </c>
      <c r="B21" s="147"/>
      <c r="C21" s="152"/>
      <c r="D21" s="156"/>
      <c r="E21" s="152"/>
      <c r="F21" s="156"/>
    </row>
    <row r="22" spans="1:6" ht="12.75" customHeight="1">
      <c r="A22" s="138" t="s">
        <v>496</v>
      </c>
      <c r="B22" s="149" t="s">
        <v>497</v>
      </c>
      <c r="C22" s="150" t="s">
        <v>477</v>
      </c>
      <c r="D22" s="137"/>
      <c r="E22" s="150" t="s">
        <v>477</v>
      </c>
      <c r="F22" s="137"/>
    </row>
    <row r="23" spans="1:6" ht="12.75" customHeight="1">
      <c r="A23" s="145" t="s">
        <v>498</v>
      </c>
      <c r="B23" s="146"/>
      <c r="C23" s="131"/>
      <c r="D23" s="133"/>
      <c r="E23" s="131"/>
      <c r="F23" s="133"/>
    </row>
    <row r="24" spans="1:8" ht="12.75" customHeight="1">
      <c r="A24" s="145" t="s">
        <v>499</v>
      </c>
      <c r="B24" s="146" t="s">
        <v>500</v>
      </c>
      <c r="C24" s="157">
        <v>30202</v>
      </c>
      <c r="D24" s="132" t="s">
        <v>477</v>
      </c>
      <c r="E24" s="157">
        <v>457324</v>
      </c>
      <c r="F24" s="132" t="s">
        <v>477</v>
      </c>
      <c r="H24" s="157"/>
    </row>
    <row r="25" spans="1:6" ht="12.75" customHeight="1">
      <c r="A25" s="151" t="s">
        <v>501</v>
      </c>
      <c r="B25" s="158"/>
      <c r="C25" s="5"/>
      <c r="D25" s="129"/>
      <c r="E25" s="5"/>
      <c r="F25" s="129"/>
    </row>
    <row r="26" spans="1:6" ht="12.75" customHeight="1">
      <c r="A26" s="138" t="s">
        <v>502</v>
      </c>
      <c r="B26" s="159">
        <v>100</v>
      </c>
      <c r="C26" s="134">
        <f>C12-D14+C24</f>
        <v>1230922</v>
      </c>
      <c r="D26" s="135"/>
      <c r="E26" s="134">
        <f>E12-F14+E24</f>
        <v>1281957</v>
      </c>
      <c r="F26" s="135"/>
    </row>
    <row r="27" spans="1:6" ht="27" customHeight="1">
      <c r="A27" s="160" t="s">
        <v>503</v>
      </c>
      <c r="B27" s="1"/>
      <c r="C27" s="131"/>
      <c r="D27" s="132"/>
      <c r="E27" s="131"/>
      <c r="F27" s="132"/>
    </row>
    <row r="28" spans="1:6" ht="25.5" customHeight="1">
      <c r="A28" s="145" t="s">
        <v>504</v>
      </c>
      <c r="B28" s="1">
        <v>110</v>
      </c>
      <c r="C28" s="131">
        <f>SUM(C30:C38)</f>
        <v>84962</v>
      </c>
      <c r="D28" s="132" t="s">
        <v>477</v>
      </c>
      <c r="E28" s="131">
        <f>SUM(E30:E38)</f>
        <v>89204</v>
      </c>
      <c r="F28" s="132" t="s">
        <v>477</v>
      </c>
    </row>
    <row r="29" spans="1:6" ht="12.75" customHeight="1">
      <c r="A29" s="151" t="s">
        <v>505</v>
      </c>
      <c r="B29" s="158"/>
      <c r="C29" s="5"/>
      <c r="D29" s="129"/>
      <c r="E29" s="5"/>
      <c r="F29" s="129"/>
    </row>
    <row r="30" spans="1:6" ht="12.75" customHeight="1">
      <c r="A30" s="138" t="s">
        <v>506</v>
      </c>
      <c r="B30" s="159">
        <v>120</v>
      </c>
      <c r="C30" s="134"/>
      <c r="D30" s="135" t="s">
        <v>477</v>
      </c>
      <c r="E30" s="134"/>
      <c r="F30" s="135" t="s">
        <v>477</v>
      </c>
    </row>
    <row r="31" spans="1:6" ht="12.75" customHeight="1">
      <c r="A31" s="145" t="s">
        <v>507</v>
      </c>
      <c r="B31" s="1"/>
      <c r="C31" s="131"/>
      <c r="D31" s="132"/>
      <c r="E31" s="131"/>
      <c r="F31" s="132"/>
    </row>
    <row r="32" spans="1:6" ht="12.75" customHeight="1">
      <c r="A32" s="145" t="s">
        <v>508</v>
      </c>
      <c r="B32" s="1">
        <v>130</v>
      </c>
      <c r="C32" s="131"/>
      <c r="D32" s="132" t="s">
        <v>477</v>
      </c>
      <c r="E32" s="131"/>
      <c r="F32" s="132" t="s">
        <v>477</v>
      </c>
    </row>
    <row r="33" spans="1:6" ht="12.75" customHeight="1">
      <c r="A33" s="151" t="s">
        <v>509</v>
      </c>
      <c r="B33" s="158"/>
      <c r="C33" s="5"/>
      <c r="D33" s="129"/>
      <c r="E33" s="5"/>
      <c r="F33" s="129"/>
    </row>
    <row r="34" spans="1:6" ht="12.75" customHeight="1">
      <c r="A34" s="138" t="s">
        <v>510</v>
      </c>
      <c r="B34" s="159">
        <v>140</v>
      </c>
      <c r="C34" s="134"/>
      <c r="D34" s="135" t="s">
        <v>477</v>
      </c>
      <c r="E34" s="134"/>
      <c r="F34" s="135" t="s">
        <v>477</v>
      </c>
    </row>
    <row r="35" spans="1:6" ht="12.75" customHeight="1">
      <c r="A35" s="145" t="s">
        <v>511</v>
      </c>
      <c r="B35" s="1"/>
      <c r="C35" s="131"/>
      <c r="D35" s="132"/>
      <c r="E35" s="131"/>
      <c r="F35" s="132"/>
    </row>
    <row r="36" spans="1:6" ht="12.75" customHeight="1">
      <c r="A36" s="145" t="s">
        <v>512</v>
      </c>
      <c r="B36" s="1">
        <v>150</v>
      </c>
      <c r="C36" s="131">
        <v>84962</v>
      </c>
      <c r="D36" s="132" t="s">
        <v>477</v>
      </c>
      <c r="E36" s="131">
        <v>89204</v>
      </c>
      <c r="F36" s="132" t="s">
        <v>477</v>
      </c>
    </row>
    <row r="37" spans="1:6" ht="12.75" customHeight="1">
      <c r="A37" s="161" t="s">
        <v>513</v>
      </c>
      <c r="B37" s="158"/>
      <c r="C37" s="5"/>
      <c r="D37" s="129"/>
      <c r="E37" s="5"/>
      <c r="F37" s="129"/>
    </row>
    <row r="38" spans="1:6" ht="12.75" customHeight="1">
      <c r="A38" s="138" t="s">
        <v>514</v>
      </c>
      <c r="B38" s="159">
        <v>160</v>
      </c>
      <c r="C38" s="134"/>
      <c r="D38" s="135" t="s">
        <v>477</v>
      </c>
      <c r="E38" s="134"/>
      <c r="F38" s="135" t="s">
        <v>477</v>
      </c>
    </row>
    <row r="39" spans="1:6" ht="24.75" customHeight="1">
      <c r="A39" s="160" t="s">
        <v>515</v>
      </c>
      <c r="B39" s="1"/>
      <c r="C39" s="139"/>
      <c r="D39" s="133"/>
      <c r="E39" s="139"/>
      <c r="F39" s="133"/>
    </row>
    <row r="40" spans="1:6" ht="25.5" customHeight="1">
      <c r="A40" s="145" t="s">
        <v>516</v>
      </c>
      <c r="B40" s="1">
        <v>170</v>
      </c>
      <c r="C40" s="139" t="s">
        <v>477</v>
      </c>
      <c r="D40" s="134">
        <f>D46+D48</f>
        <v>2614</v>
      </c>
      <c r="E40" s="139" t="s">
        <v>477</v>
      </c>
      <c r="F40" s="134">
        <f>F46+F48</f>
        <v>7279</v>
      </c>
    </row>
    <row r="41" spans="1:6" ht="12.75" customHeight="1">
      <c r="A41" s="151" t="s">
        <v>517</v>
      </c>
      <c r="B41" s="158"/>
      <c r="C41" s="152"/>
      <c r="D41" s="148">
        <v>1174</v>
      </c>
      <c r="E41" s="152"/>
      <c r="F41" s="148"/>
    </row>
    <row r="42" spans="1:6" ht="12.75" customHeight="1">
      <c r="A42" s="138" t="s">
        <v>518</v>
      </c>
      <c r="B42" s="159">
        <v>180</v>
      </c>
      <c r="C42" s="150" t="s">
        <v>477</v>
      </c>
      <c r="D42" s="137"/>
      <c r="E42" s="150" t="s">
        <v>477</v>
      </c>
      <c r="F42" s="137"/>
    </row>
    <row r="43" spans="1:6" ht="25.5" customHeight="1">
      <c r="A43" s="145" t="s">
        <v>519</v>
      </c>
      <c r="B43" s="1"/>
      <c r="C43" s="139"/>
      <c r="D43" s="133"/>
      <c r="E43" s="139"/>
      <c r="F43" s="133"/>
    </row>
    <row r="44" spans="1:6" ht="24.75" customHeight="1">
      <c r="A44" s="145" t="s">
        <v>520</v>
      </c>
      <c r="B44" s="1">
        <v>190</v>
      </c>
      <c r="C44" s="139" t="s">
        <v>477</v>
      </c>
      <c r="D44" s="133"/>
      <c r="E44" s="139" t="s">
        <v>477</v>
      </c>
      <c r="F44" s="133"/>
    </row>
    <row r="45" spans="1:6" ht="12.75" customHeight="1">
      <c r="A45" s="151" t="s">
        <v>521</v>
      </c>
      <c r="B45" s="158"/>
      <c r="C45" s="152"/>
      <c r="D45" s="148"/>
      <c r="E45" s="152"/>
      <c r="F45" s="148"/>
    </row>
    <row r="46" spans="1:6" ht="12.75" customHeight="1">
      <c r="A46" s="138" t="s">
        <v>522</v>
      </c>
      <c r="B46" s="159">
        <v>200</v>
      </c>
      <c r="C46" s="150" t="s">
        <v>477</v>
      </c>
      <c r="D46" s="137">
        <v>2614</v>
      </c>
      <c r="E46" s="150" t="s">
        <v>477</v>
      </c>
      <c r="F46" s="137">
        <v>7279</v>
      </c>
    </row>
    <row r="47" spans="1:6" ht="12.75" customHeight="1">
      <c r="A47" s="160" t="s">
        <v>523</v>
      </c>
      <c r="B47" s="1"/>
      <c r="C47" s="139"/>
      <c r="D47" s="133"/>
      <c r="E47" s="139"/>
      <c r="F47" s="133"/>
    </row>
    <row r="48" spans="1:6" ht="12.75" customHeight="1">
      <c r="A48" s="145" t="s">
        <v>524</v>
      </c>
      <c r="B48" s="1">
        <v>210</v>
      </c>
      <c r="C48" s="139" t="s">
        <v>477</v>
      </c>
      <c r="D48" s="133"/>
      <c r="E48" s="139" t="s">
        <v>477</v>
      </c>
      <c r="F48" s="133"/>
    </row>
    <row r="49" spans="1:6" ht="25.5" customHeight="1">
      <c r="A49" s="151" t="s">
        <v>525</v>
      </c>
      <c r="B49" s="158"/>
      <c r="C49" s="5"/>
      <c r="D49" s="148"/>
      <c r="E49" s="5"/>
      <c r="F49" s="148"/>
    </row>
    <row r="50" spans="1:6" ht="24.75" customHeight="1">
      <c r="A50" s="138" t="s">
        <v>526</v>
      </c>
      <c r="B50" s="159">
        <v>220</v>
      </c>
      <c r="C50" s="134">
        <f>C26+C28-D40-D41</f>
        <v>1312096</v>
      </c>
      <c r="D50" s="137"/>
      <c r="E50" s="134">
        <f>E26+E28-F40</f>
        <v>1363882</v>
      </c>
      <c r="F50" s="137"/>
    </row>
    <row r="51" spans="1:6" ht="12.75" customHeight="1">
      <c r="A51" s="145" t="s">
        <v>527</v>
      </c>
      <c r="B51" s="1"/>
      <c r="C51" s="131"/>
      <c r="D51" s="133"/>
      <c r="E51" s="131"/>
      <c r="F51" s="133"/>
    </row>
    <row r="52" spans="1:6" ht="12.75" customHeight="1">
      <c r="A52" s="145" t="s">
        <v>528</v>
      </c>
      <c r="B52" s="1">
        <v>230</v>
      </c>
      <c r="C52" s="131"/>
      <c r="D52" s="133"/>
      <c r="E52" s="131"/>
      <c r="F52" s="133"/>
    </row>
    <row r="53" spans="1:6" ht="26.25" customHeight="1">
      <c r="A53" s="151" t="s">
        <v>529</v>
      </c>
      <c r="B53" s="158"/>
      <c r="C53" s="5"/>
      <c r="D53" s="148"/>
      <c r="E53" s="5"/>
      <c r="F53" s="148"/>
    </row>
    <row r="54" spans="1:6" ht="24.75" customHeight="1">
      <c r="A54" s="138" t="s">
        <v>530</v>
      </c>
      <c r="B54" s="159">
        <v>240</v>
      </c>
      <c r="C54" s="134">
        <f>C50</f>
        <v>1312096</v>
      </c>
      <c r="D54" s="137"/>
      <c r="E54" s="134">
        <f>E50</f>
        <v>1363882</v>
      </c>
      <c r="F54" s="137"/>
    </row>
    <row r="55" spans="1:6" ht="12.75" customHeight="1">
      <c r="A55" s="162"/>
      <c r="B55" s="5" t="s">
        <v>89</v>
      </c>
      <c r="C55" s="128" t="s">
        <v>463</v>
      </c>
      <c r="D55" s="148"/>
      <c r="E55" s="128" t="s">
        <v>463</v>
      </c>
      <c r="F55" s="148"/>
    </row>
    <row r="56" spans="1:6" ht="12.75" customHeight="1">
      <c r="A56" s="163" t="s">
        <v>464</v>
      </c>
      <c r="B56" s="131"/>
      <c r="C56" s="2"/>
      <c r="D56" s="133"/>
      <c r="E56" s="2"/>
      <c r="F56" s="133"/>
    </row>
    <row r="57" spans="1:6" ht="12.75" customHeight="1">
      <c r="A57" s="163"/>
      <c r="B57" s="131" t="s">
        <v>466</v>
      </c>
      <c r="C57" s="2" t="s">
        <v>468</v>
      </c>
      <c r="D57" s="133"/>
      <c r="E57" s="2" t="s">
        <v>468</v>
      </c>
      <c r="F57" s="133"/>
    </row>
    <row r="58" spans="1:6" ht="12.75" customHeight="1">
      <c r="A58" s="163" t="s">
        <v>469</v>
      </c>
      <c r="B58" s="134"/>
      <c r="C58" s="2"/>
      <c r="D58" s="133"/>
      <c r="E58" s="2"/>
      <c r="F58" s="133"/>
    </row>
    <row r="59" spans="1:6" ht="12.75" customHeight="1">
      <c r="A59" s="138"/>
      <c r="B59" s="138" t="s">
        <v>471</v>
      </c>
      <c r="C59" s="164" t="s">
        <v>472</v>
      </c>
      <c r="D59" s="164" t="s">
        <v>473</v>
      </c>
      <c r="E59" s="164" t="s">
        <v>472</v>
      </c>
      <c r="F59" s="164" t="s">
        <v>473</v>
      </c>
    </row>
    <row r="60" spans="1:6" ht="12.75" customHeight="1">
      <c r="A60" s="140">
        <v>1</v>
      </c>
      <c r="B60" s="140">
        <v>2</v>
      </c>
      <c r="C60" s="140">
        <v>5</v>
      </c>
      <c r="D60" s="140">
        <v>6</v>
      </c>
      <c r="E60" s="140">
        <v>5</v>
      </c>
      <c r="F60" s="140">
        <v>6</v>
      </c>
    </row>
    <row r="61" spans="1:6" ht="12.75" customHeight="1">
      <c r="A61" s="161" t="s">
        <v>531</v>
      </c>
      <c r="B61" s="142"/>
      <c r="C61" s="143"/>
      <c r="D61" s="144"/>
      <c r="E61" s="143"/>
      <c r="F61" s="144"/>
    </row>
    <row r="62" spans="1:6" ht="12.75" customHeight="1">
      <c r="A62" s="138" t="s">
        <v>532</v>
      </c>
      <c r="B62" s="159">
        <v>250</v>
      </c>
      <c r="C62" s="150" t="s">
        <v>477</v>
      </c>
      <c r="D62" s="137">
        <v>107760</v>
      </c>
      <c r="E62" s="150" t="s">
        <v>477</v>
      </c>
      <c r="F62" s="137">
        <v>118042</v>
      </c>
    </row>
    <row r="63" spans="1:6" ht="12.75" customHeight="1">
      <c r="A63" s="161" t="s">
        <v>533</v>
      </c>
      <c r="B63" s="158"/>
      <c r="C63" s="152"/>
      <c r="D63" s="148"/>
      <c r="E63" s="152"/>
      <c r="F63" s="148"/>
    </row>
    <row r="64" spans="1:6" ht="12.75" customHeight="1">
      <c r="A64" s="138" t="s">
        <v>534</v>
      </c>
      <c r="B64" s="159">
        <v>260</v>
      </c>
      <c r="C64" s="150" t="s">
        <v>477</v>
      </c>
      <c r="D64" s="137">
        <v>96347</v>
      </c>
      <c r="E64" s="150" t="s">
        <v>477</v>
      </c>
      <c r="F64" s="137">
        <v>99667</v>
      </c>
    </row>
    <row r="65" spans="1:6" ht="12.75" customHeight="1">
      <c r="A65" s="161" t="s">
        <v>535</v>
      </c>
      <c r="B65" s="158"/>
      <c r="C65" s="5"/>
      <c r="D65" s="148"/>
      <c r="E65" s="5"/>
      <c r="F65" s="148"/>
    </row>
    <row r="66" spans="1:6" ht="12.75" customHeight="1">
      <c r="A66" s="138" t="s">
        <v>536</v>
      </c>
      <c r="B66" s="159">
        <v>270</v>
      </c>
      <c r="C66" s="134">
        <f>C54-D62-D64</f>
        <v>1107989</v>
      </c>
      <c r="D66" s="137"/>
      <c r="E66" s="134">
        <f>E54-F62-F64</f>
        <v>1146173</v>
      </c>
      <c r="F66" s="137"/>
    </row>
    <row r="67" ht="12.75">
      <c r="A67" s="165"/>
    </row>
    <row r="68" ht="12.75">
      <c r="A68" s="165"/>
    </row>
    <row r="69" ht="12.75">
      <c r="A69" s="165"/>
    </row>
    <row r="70" ht="12.75">
      <c r="A70" s="165"/>
    </row>
    <row r="71" ht="12.75">
      <c r="A71" s="165"/>
    </row>
  </sheetData>
  <sheetProtection/>
  <mergeCells count="6">
    <mergeCell ref="C4:D4"/>
    <mergeCell ref="C1:D1"/>
    <mergeCell ref="E1:F1"/>
    <mergeCell ref="C2:D2"/>
    <mergeCell ref="C3:D3"/>
    <mergeCell ref="E3:F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4:G76"/>
  <sheetViews>
    <sheetView tabSelected="1" view="pageBreakPreview" zoomScale="85" zoomScaleSheetLayoutView="85" zoomScalePageLayoutView="0" workbookViewId="0" topLeftCell="A1">
      <selection activeCell="C95" sqref="C95"/>
    </sheetView>
  </sheetViews>
  <sheetFormatPr defaultColWidth="9.00390625" defaultRowHeight="12.75"/>
  <cols>
    <col min="1" max="1" width="51.625" style="25" customWidth="1"/>
    <col min="2" max="2" width="6.875" style="25" customWidth="1"/>
    <col min="3" max="3" width="14.75390625" style="25" customWidth="1"/>
    <col min="4" max="4" width="24.25390625" style="25" customWidth="1"/>
    <col min="5" max="7" width="23.00390625" style="82" customWidth="1"/>
    <col min="8" max="16384" width="9.125" style="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spans="1:3" ht="12.75" customHeight="1">
      <c r="A14" s="249" t="s">
        <v>537</v>
      </c>
      <c r="B14" s="249"/>
      <c r="C14" s="249"/>
    </row>
    <row r="15" ht="12.75" customHeight="1">
      <c r="A15" s="166" t="s">
        <v>538</v>
      </c>
    </row>
    <row r="16" spans="1:7" ht="12.75" customHeight="1">
      <c r="A16" s="167"/>
      <c r="B16" s="168" t="s">
        <v>89</v>
      </c>
      <c r="C16" s="169" t="s">
        <v>539</v>
      </c>
      <c r="D16" s="170" t="s">
        <v>540</v>
      </c>
      <c r="E16" s="171"/>
      <c r="F16" s="171"/>
      <c r="G16" s="171"/>
    </row>
    <row r="17" spans="1:7" ht="12.75" customHeight="1">
      <c r="A17" s="172" t="s">
        <v>464</v>
      </c>
      <c r="B17" s="172" t="s">
        <v>466</v>
      </c>
      <c r="C17" s="173" t="s">
        <v>541</v>
      </c>
      <c r="D17" s="174" t="s">
        <v>542</v>
      </c>
      <c r="E17" s="171"/>
      <c r="F17" s="171"/>
      <c r="G17" s="171"/>
    </row>
    <row r="18" spans="1:7" ht="12.75" customHeight="1">
      <c r="A18" s="172"/>
      <c r="B18" s="172" t="s">
        <v>543</v>
      </c>
      <c r="C18" s="173" t="s">
        <v>544</v>
      </c>
      <c r="D18" s="174" t="s">
        <v>545</v>
      </c>
      <c r="E18" s="171"/>
      <c r="F18" s="171"/>
      <c r="G18" s="171"/>
    </row>
    <row r="19" spans="1:7" ht="12.75" customHeight="1">
      <c r="A19" s="172" t="s">
        <v>469</v>
      </c>
      <c r="B19" s="172" t="s">
        <v>98</v>
      </c>
      <c r="C19" s="173" t="s">
        <v>546</v>
      </c>
      <c r="D19" s="174" t="s">
        <v>547</v>
      </c>
      <c r="E19" s="171"/>
      <c r="F19" s="171"/>
      <c r="G19" s="171"/>
    </row>
    <row r="20" spans="1:7" ht="12.75" customHeight="1">
      <c r="A20" s="172"/>
      <c r="B20" s="175"/>
      <c r="C20" s="173"/>
      <c r="D20" s="174" t="s">
        <v>548</v>
      </c>
      <c r="E20" s="171"/>
      <c r="F20" s="171"/>
      <c r="G20" s="171"/>
    </row>
    <row r="21" spans="1:7" ht="12.75" customHeight="1">
      <c r="A21" s="172"/>
      <c r="B21" s="175"/>
      <c r="C21" s="173"/>
      <c r="D21" s="174" t="s">
        <v>549</v>
      </c>
      <c r="E21" s="171"/>
      <c r="F21" s="171"/>
      <c r="G21" s="171"/>
    </row>
    <row r="22" spans="1:7" ht="12.75" customHeight="1">
      <c r="A22" s="172"/>
      <c r="B22" s="175"/>
      <c r="C22" s="173"/>
      <c r="D22" s="174" t="s">
        <v>550</v>
      </c>
      <c r="E22" s="171"/>
      <c r="F22" s="171"/>
      <c r="G22" s="171"/>
    </row>
    <row r="23" spans="1:7" ht="12.75" customHeight="1">
      <c r="A23" s="176"/>
      <c r="B23" s="177"/>
      <c r="C23" s="178"/>
      <c r="D23" s="174"/>
      <c r="E23" s="171"/>
      <c r="F23" s="171"/>
      <c r="G23" s="171"/>
    </row>
    <row r="24" spans="1:5" ht="12.75" customHeight="1">
      <c r="A24" s="179" t="s">
        <v>551</v>
      </c>
      <c r="B24" s="175"/>
      <c r="C24" s="82"/>
      <c r="D24" s="180"/>
      <c r="E24" s="181"/>
    </row>
    <row r="25" spans="1:7" ht="12.75" customHeight="1">
      <c r="A25" s="182" t="s">
        <v>552</v>
      </c>
      <c r="B25" s="172">
        <v>280</v>
      </c>
      <c r="C25" s="183">
        <v>118042</v>
      </c>
      <c r="D25" s="184">
        <v>69414</v>
      </c>
      <c r="E25" s="185"/>
      <c r="F25" s="186"/>
      <c r="G25" s="186"/>
    </row>
    <row r="26" spans="1:7" ht="12.75" customHeight="1">
      <c r="A26" s="187" t="s">
        <v>553</v>
      </c>
      <c r="B26" s="168"/>
      <c r="C26" s="188"/>
      <c r="D26" s="189"/>
      <c r="E26" s="185"/>
      <c r="F26" s="186"/>
      <c r="G26" s="186"/>
    </row>
    <row r="27" spans="1:7" ht="12.75" customHeight="1">
      <c r="A27" s="190" t="s">
        <v>554</v>
      </c>
      <c r="B27" s="176">
        <v>290</v>
      </c>
      <c r="C27" s="191">
        <f>665618+39011</f>
        <v>704629</v>
      </c>
      <c r="D27" s="192">
        <f>543118+44171-447297-18410</f>
        <v>121582</v>
      </c>
      <c r="E27" s="193"/>
      <c r="F27" s="186"/>
      <c r="G27" s="186"/>
    </row>
    <row r="28" spans="1:7" ht="12.75" customHeight="1">
      <c r="A28" s="194" t="s">
        <v>555</v>
      </c>
      <c r="B28" s="172"/>
      <c r="C28" s="195"/>
      <c r="D28" s="189"/>
      <c r="E28" s="185"/>
      <c r="F28" s="186"/>
      <c r="G28" s="186"/>
    </row>
    <row r="29" spans="1:7" ht="25.5" customHeight="1">
      <c r="A29" s="196" t="s">
        <v>556</v>
      </c>
      <c r="B29" s="176">
        <v>291</v>
      </c>
      <c r="C29" s="191">
        <v>39011</v>
      </c>
      <c r="D29" s="197">
        <f>44171-18410</f>
        <v>25761</v>
      </c>
      <c r="E29" s="185"/>
      <c r="F29" s="186"/>
      <c r="G29" s="186"/>
    </row>
    <row r="30" spans="1:7" ht="12.75" customHeight="1">
      <c r="A30" s="198" t="s">
        <v>557</v>
      </c>
      <c r="B30" s="172"/>
      <c r="C30" s="195"/>
      <c r="D30" s="184"/>
      <c r="E30" s="185"/>
      <c r="F30" s="186"/>
      <c r="G30" s="186"/>
    </row>
    <row r="31" spans="1:7" ht="26.25" customHeight="1">
      <c r="A31" s="196" t="s">
        <v>558</v>
      </c>
      <c r="B31" s="176">
        <v>300</v>
      </c>
      <c r="C31" s="191">
        <v>99667</v>
      </c>
      <c r="D31" s="184">
        <v>58808</v>
      </c>
      <c r="E31" s="185"/>
      <c r="F31" s="186"/>
      <c r="G31" s="186"/>
    </row>
    <row r="32" spans="1:7" ht="12.75" customHeight="1">
      <c r="A32" s="199" t="s">
        <v>559</v>
      </c>
      <c r="B32" s="172"/>
      <c r="C32" s="195"/>
      <c r="D32" s="189"/>
      <c r="E32" s="185"/>
      <c r="F32" s="186"/>
      <c r="G32" s="186"/>
    </row>
    <row r="33" spans="1:7" ht="12.75" customHeight="1">
      <c r="A33" s="200" t="s">
        <v>560</v>
      </c>
      <c r="B33" s="176">
        <v>310</v>
      </c>
      <c r="C33" s="191">
        <v>508571</v>
      </c>
      <c r="D33" s="184">
        <f>406209-109203</f>
        <v>297006</v>
      </c>
      <c r="E33" s="185"/>
      <c r="F33" s="186"/>
      <c r="G33" s="186"/>
    </row>
    <row r="34" spans="1:7" ht="12.75" customHeight="1">
      <c r="A34" s="201" t="s">
        <v>561</v>
      </c>
      <c r="B34" s="168"/>
      <c r="C34" s="202"/>
      <c r="D34" s="189"/>
      <c r="E34" s="185"/>
      <c r="F34" s="186"/>
      <c r="G34" s="186"/>
    </row>
    <row r="35" spans="1:7" ht="12.75" customHeight="1">
      <c r="A35" s="200" t="s">
        <v>562</v>
      </c>
      <c r="B35" s="176">
        <v>320</v>
      </c>
      <c r="C35" s="191"/>
      <c r="D35" s="197"/>
      <c r="E35" s="185"/>
      <c r="F35" s="186"/>
      <c r="G35" s="186"/>
    </row>
    <row r="36" spans="1:7" ht="12.75" customHeight="1">
      <c r="A36" s="199" t="s">
        <v>563</v>
      </c>
      <c r="B36" s="172"/>
      <c r="C36" s="195"/>
      <c r="D36" s="189"/>
      <c r="E36" s="185"/>
      <c r="F36" s="193"/>
      <c r="G36" s="193"/>
    </row>
    <row r="37" spans="1:7" ht="12.75" customHeight="1">
      <c r="A37" s="200" t="s">
        <v>564</v>
      </c>
      <c r="B37" s="176">
        <v>330</v>
      </c>
      <c r="C37" s="191"/>
      <c r="D37" s="197"/>
      <c r="E37" s="185"/>
      <c r="F37" s="193"/>
      <c r="G37" s="193"/>
    </row>
    <row r="38" spans="1:7" ht="12.75" customHeight="1">
      <c r="A38" s="199" t="s">
        <v>565</v>
      </c>
      <c r="B38" s="172"/>
      <c r="C38" s="195"/>
      <c r="D38" s="189"/>
      <c r="E38" s="185"/>
      <c r="F38" s="186"/>
      <c r="G38" s="186"/>
    </row>
    <row r="39" spans="1:7" ht="12.75" customHeight="1">
      <c r="A39" s="200" t="s">
        <v>566</v>
      </c>
      <c r="B39" s="176">
        <v>340</v>
      </c>
      <c r="C39" s="191">
        <v>310</v>
      </c>
      <c r="D39" s="197">
        <v>625</v>
      </c>
      <c r="E39" s="185"/>
      <c r="F39" s="186"/>
      <c r="G39" s="186"/>
    </row>
    <row r="40" spans="1:7" ht="12.75" customHeight="1">
      <c r="A40" s="199" t="s">
        <v>567</v>
      </c>
      <c r="B40" s="172"/>
      <c r="C40" s="195"/>
      <c r="D40" s="189"/>
      <c r="E40" s="185"/>
      <c r="F40" s="186"/>
      <c r="G40" s="186"/>
    </row>
    <row r="41" spans="1:7" ht="12.75" customHeight="1">
      <c r="A41" s="200" t="s">
        <v>0</v>
      </c>
      <c r="B41" s="176">
        <v>350</v>
      </c>
      <c r="C41" s="191">
        <v>71444</v>
      </c>
      <c r="D41" s="184">
        <f>247638-90563</f>
        <v>157075</v>
      </c>
      <c r="E41" s="185"/>
      <c r="F41" s="186"/>
      <c r="G41" s="186"/>
    </row>
    <row r="42" spans="1:7" ht="12.75" customHeight="1">
      <c r="A42" s="199" t="s">
        <v>1</v>
      </c>
      <c r="B42" s="172"/>
      <c r="C42" s="195"/>
      <c r="D42" s="189"/>
      <c r="E42" s="185"/>
      <c r="F42" s="186"/>
      <c r="G42" s="186"/>
    </row>
    <row r="43" spans="1:7" ht="12.75" customHeight="1">
      <c r="A43" s="200" t="s">
        <v>2</v>
      </c>
      <c r="B43" s="176">
        <v>360</v>
      </c>
      <c r="C43" s="191">
        <v>26564</v>
      </c>
      <c r="D43" s="197">
        <v>26747</v>
      </c>
      <c r="E43" s="185"/>
      <c r="F43" s="186"/>
      <c r="G43" s="186"/>
    </row>
    <row r="44" spans="1:7" ht="12.75" customHeight="1">
      <c r="A44" s="182" t="s">
        <v>3</v>
      </c>
      <c r="B44" s="172"/>
      <c r="C44" s="195"/>
      <c r="D44" s="203"/>
      <c r="E44" s="193"/>
      <c r="F44" s="193"/>
      <c r="G44" s="193"/>
    </row>
    <row r="45" spans="1:7" ht="12.75" customHeight="1">
      <c r="A45" s="200" t="s">
        <v>4</v>
      </c>
      <c r="B45" s="176">
        <v>370</v>
      </c>
      <c r="C45" s="191"/>
      <c r="D45" s="204"/>
      <c r="E45" s="193"/>
      <c r="F45" s="193"/>
      <c r="G45" s="193"/>
    </row>
    <row r="46" spans="1:7" ht="12.75" customHeight="1">
      <c r="A46" s="199" t="s">
        <v>5</v>
      </c>
      <c r="B46" s="172"/>
      <c r="C46" s="195"/>
      <c r="D46" s="203"/>
      <c r="E46" s="193"/>
      <c r="F46" s="193"/>
      <c r="G46" s="193"/>
    </row>
    <row r="47" spans="1:7" ht="12.75" customHeight="1">
      <c r="A47" s="200" t="s">
        <v>6</v>
      </c>
      <c r="B47" s="176">
        <v>380</v>
      </c>
      <c r="C47" s="191"/>
      <c r="D47" s="204"/>
      <c r="E47" s="193"/>
      <c r="F47" s="193"/>
      <c r="G47" s="193"/>
    </row>
    <row r="48" spans="1:7" ht="12.75" customHeight="1">
      <c r="A48" s="199" t="s">
        <v>7</v>
      </c>
      <c r="B48" s="168"/>
      <c r="C48" s="205"/>
      <c r="D48" s="203"/>
      <c r="E48" s="193"/>
      <c r="F48" s="193"/>
      <c r="G48" s="193"/>
    </row>
    <row r="49" spans="1:7" ht="12.75" customHeight="1">
      <c r="A49" s="182" t="s">
        <v>8</v>
      </c>
      <c r="B49" s="176">
        <v>390</v>
      </c>
      <c r="C49" s="192"/>
      <c r="D49" s="203"/>
      <c r="E49" s="193"/>
      <c r="F49" s="193"/>
      <c r="G49" s="193"/>
    </row>
    <row r="50" spans="1:7" ht="12.75" customHeight="1">
      <c r="A50" s="201" t="s">
        <v>9</v>
      </c>
      <c r="B50" s="168"/>
      <c r="C50" s="202"/>
      <c r="D50" s="206"/>
      <c r="E50" s="193"/>
      <c r="F50" s="186"/>
      <c r="G50" s="186"/>
    </row>
    <row r="51" spans="1:7" ht="12.75" customHeight="1">
      <c r="A51" s="200" t="s">
        <v>10</v>
      </c>
      <c r="B51" s="176">
        <v>400</v>
      </c>
      <c r="C51" s="191"/>
      <c r="D51" s="207"/>
      <c r="E51" s="193"/>
      <c r="F51" s="186"/>
      <c r="G51" s="186"/>
    </row>
    <row r="52" spans="1:7" ht="12.75" customHeight="1">
      <c r="A52" s="182" t="s">
        <v>11</v>
      </c>
      <c r="B52" s="172"/>
      <c r="C52" s="195"/>
      <c r="D52" s="206"/>
      <c r="E52" s="193"/>
      <c r="F52" s="186"/>
      <c r="G52" s="186"/>
    </row>
    <row r="53" spans="1:7" ht="27" customHeight="1">
      <c r="A53" s="208" t="s">
        <v>12</v>
      </c>
      <c r="B53" s="176">
        <v>410</v>
      </c>
      <c r="C53" s="191">
        <v>99691</v>
      </c>
      <c r="D53" s="192">
        <f>91290-28822</f>
        <v>62468</v>
      </c>
      <c r="E53" s="193"/>
      <c r="F53" s="186"/>
      <c r="G53" s="186"/>
    </row>
    <row r="54" spans="1:7" ht="30" customHeight="1">
      <c r="A54" s="209" t="s">
        <v>13</v>
      </c>
      <c r="B54" s="210"/>
      <c r="C54" s="211"/>
      <c r="D54" s="204"/>
      <c r="E54" s="193"/>
      <c r="F54" s="186"/>
      <c r="G54" s="186"/>
    </row>
    <row r="55" spans="1:7" ht="24.75" customHeight="1">
      <c r="A55" s="208" t="s">
        <v>14</v>
      </c>
      <c r="B55" s="176">
        <v>420</v>
      </c>
      <c r="C55" s="191">
        <f>113932+311359</f>
        <v>425291</v>
      </c>
      <c r="D55" s="205">
        <f>359164+73981-6371-144528</f>
        <v>282246</v>
      </c>
      <c r="E55" s="193"/>
      <c r="F55" s="186"/>
      <c r="G55" s="186"/>
    </row>
    <row r="56" spans="1:7" ht="39" customHeight="1">
      <c r="A56" s="212" t="s">
        <v>15</v>
      </c>
      <c r="B56" s="168"/>
      <c r="C56" s="202"/>
      <c r="D56" s="206"/>
      <c r="E56" s="193"/>
      <c r="F56" s="186"/>
      <c r="G56" s="186"/>
    </row>
    <row r="57" spans="1:7" ht="24.75" customHeight="1">
      <c r="A57" s="208" t="s">
        <v>16</v>
      </c>
      <c r="B57" s="176">
        <v>430</v>
      </c>
      <c r="C57" s="191">
        <v>35604</v>
      </c>
      <c r="D57" s="207">
        <f>31584-29432</f>
        <v>2152</v>
      </c>
      <c r="E57" s="193"/>
      <c r="F57" s="186"/>
      <c r="G57" s="186"/>
    </row>
    <row r="58" spans="1:7" ht="12.75" customHeight="1">
      <c r="A58" s="212" t="s">
        <v>17</v>
      </c>
      <c r="B58" s="168"/>
      <c r="C58" s="202"/>
      <c r="D58" s="206"/>
      <c r="E58" s="193"/>
      <c r="F58" s="186"/>
      <c r="G58" s="186"/>
    </row>
    <row r="59" spans="1:7" ht="12.75" customHeight="1">
      <c r="A59" s="208" t="s">
        <v>18</v>
      </c>
      <c r="B59" s="176">
        <v>440</v>
      </c>
      <c r="C59" s="191">
        <v>1037862</v>
      </c>
      <c r="D59" s="192">
        <f>1239879-530224</f>
        <v>709655</v>
      </c>
      <c r="E59" s="193"/>
      <c r="F59" s="186"/>
      <c r="G59" s="186"/>
    </row>
    <row r="60" spans="1:7" ht="12.75" customHeight="1">
      <c r="A60" s="213" t="s">
        <v>19</v>
      </c>
      <c r="B60" s="210"/>
      <c r="C60" s="214"/>
      <c r="D60" s="215"/>
      <c r="E60" s="193"/>
      <c r="F60" s="193"/>
      <c r="G60" s="193"/>
    </row>
    <row r="61" spans="1:7" ht="12.75" customHeight="1">
      <c r="A61" s="216" t="s">
        <v>20</v>
      </c>
      <c r="B61" s="210">
        <v>450</v>
      </c>
      <c r="C61" s="214"/>
      <c r="D61" s="215"/>
      <c r="E61" s="193"/>
      <c r="F61" s="193"/>
      <c r="G61" s="193"/>
    </row>
    <row r="62" spans="1:7" ht="12.75" customHeight="1">
      <c r="A62" s="213" t="s">
        <v>21</v>
      </c>
      <c r="B62" s="210"/>
      <c r="C62" s="214"/>
      <c r="D62" s="215"/>
      <c r="E62" s="193"/>
      <c r="F62" s="193"/>
      <c r="G62" s="193"/>
    </row>
    <row r="63" spans="1:7" ht="12.75" customHeight="1">
      <c r="A63" s="216" t="s">
        <v>22</v>
      </c>
      <c r="B63" s="210">
        <v>460</v>
      </c>
      <c r="C63" s="214"/>
      <c r="D63" s="215"/>
      <c r="E63" s="193"/>
      <c r="F63" s="193"/>
      <c r="G63" s="193"/>
    </row>
    <row r="64" spans="1:7" ht="12.75" customHeight="1">
      <c r="A64" s="217" t="s">
        <v>23</v>
      </c>
      <c r="B64" s="210"/>
      <c r="C64" s="214"/>
      <c r="D64" s="215"/>
      <c r="E64" s="193"/>
      <c r="F64" s="186"/>
      <c r="G64" s="186"/>
    </row>
    <row r="65" spans="1:7" ht="13.5" customHeight="1">
      <c r="A65" s="218" t="s">
        <v>24</v>
      </c>
      <c r="B65" s="210">
        <v>470</v>
      </c>
      <c r="C65" s="214">
        <f>527+5403</f>
        <v>5930</v>
      </c>
      <c r="D65" s="215">
        <f>5403+737</f>
        <v>6140</v>
      </c>
      <c r="E65" s="193"/>
      <c r="F65" s="186"/>
      <c r="G65" s="186"/>
    </row>
    <row r="66" spans="1:7" ht="12.75" customHeight="1">
      <c r="A66" s="218" t="s">
        <v>25</v>
      </c>
      <c r="B66" s="210"/>
      <c r="C66" s="219"/>
      <c r="D66" s="220"/>
      <c r="E66" s="186"/>
      <c r="F66" s="186"/>
      <c r="G66" s="186"/>
    </row>
    <row r="67" spans="1:7" ht="24" customHeight="1">
      <c r="A67" s="218" t="s">
        <v>26</v>
      </c>
      <c r="B67" s="210">
        <v>480</v>
      </c>
      <c r="C67" s="221">
        <f>SUM(C25:C66)-C29</f>
        <v>3133605</v>
      </c>
      <c r="D67" s="222">
        <f>SUM(D25:D66)-D29</f>
        <v>1793918</v>
      </c>
      <c r="E67" s="223"/>
      <c r="F67" s="223"/>
      <c r="G67" s="223"/>
    </row>
    <row r="68" spans="3:7" ht="12.75" customHeight="1">
      <c r="C68" s="224"/>
      <c r="D68" s="225"/>
      <c r="E68" s="186"/>
      <c r="F68" s="186"/>
      <c r="G68" s="186"/>
    </row>
    <row r="69" spans="3:6" ht="12.75" customHeight="1">
      <c r="C69" s="224"/>
      <c r="D69" s="226"/>
      <c r="F69" s="227"/>
    </row>
    <row r="70" spans="1:7" ht="12.75" customHeight="1">
      <c r="A70" s="228" t="s">
        <v>27</v>
      </c>
      <c r="B70" s="228" t="s">
        <v>28</v>
      </c>
      <c r="C70" s="229"/>
      <c r="D70" s="230"/>
      <c r="E70" s="231"/>
      <c r="F70" s="231"/>
      <c r="G70" s="231"/>
    </row>
    <row r="71" spans="3:5" ht="12.75" customHeight="1">
      <c r="C71" s="224"/>
      <c r="E71" s="227"/>
    </row>
    <row r="73" spans="4:5" ht="12.75">
      <c r="D73" s="226"/>
      <c r="E73" s="227"/>
    </row>
    <row r="74" ht="12.75">
      <c r="D74" s="226"/>
    </row>
    <row r="75" ht="12.75">
      <c r="D75" s="226"/>
    </row>
    <row r="76" spans="4:5" ht="12.75" customHeight="1">
      <c r="D76" s="226"/>
      <c r="E76" s="227"/>
    </row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" customHeight="1"/>
  </sheetData>
  <sheetProtection/>
  <mergeCells count="1">
    <mergeCell ref="A14:C14"/>
  </mergeCells>
  <printOptions/>
  <pageMargins left="0.75" right="0.75" top="1" bottom="1" header="0.5" footer="0.5"/>
  <pageSetup horizontalDpi="600" verticalDpi="600" orientation="portrait" paperSize="9" scale="89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PC421lukyanov</cp:lastModifiedBy>
  <cp:lastPrinted>2016-08-30T11:22:25Z</cp:lastPrinted>
  <dcterms:created xsi:type="dcterms:W3CDTF">2014-02-21T09:39:36Z</dcterms:created>
  <dcterms:modified xsi:type="dcterms:W3CDTF">2016-08-31T07:53:07Z</dcterms:modified>
  <cp:category/>
  <cp:version/>
  <cp:contentType/>
  <cp:contentStatus/>
</cp:coreProperties>
</file>